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32767" windowWidth="27930" windowHeight="16440" tabRatio="437" activeTab="2"/>
  </bookViews>
  <sheets>
    <sheet name="2.2.1_обр. MG" sheetId="1" r:id="rId1"/>
    <sheet name="2.2.2_обр. MP" sheetId="2" r:id="rId2"/>
    <sheet name="2.2.3_обр. FN" sheetId="3" r:id="rId3"/>
    <sheet name="2.2.4_ГСО СФФ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<sst xmlns="http://schemas.openxmlformats.org/spreadsheetml/2006/main" count="656" uniqueCount="213">
  <si>
    <t>мм</t>
  </si>
  <si>
    <t>SMR1363</t>
  </si>
  <si>
    <t>SMR1364</t>
  </si>
  <si>
    <t>MP30</t>
  </si>
  <si>
    <t>ФХ-3</t>
  </si>
  <si>
    <t>MP30ES</t>
  </si>
  <si>
    <t>МК-1.2Ф</t>
  </si>
  <si>
    <t>MagneGage</t>
  </si>
  <si>
    <t>MG</t>
  </si>
  <si>
    <t>(%Ф)</t>
  </si>
  <si>
    <t>(ФЧ)</t>
  </si>
  <si>
    <t>FNmg</t>
  </si>
  <si>
    <t>FNmp</t>
  </si>
  <si>
    <t>"Ф"фх</t>
  </si>
  <si>
    <t>"Ф"мк</t>
  </si>
  <si>
    <t xml:space="preserve"> </t>
  </si>
  <si>
    <r>
      <t>FN</t>
    </r>
    <r>
      <rPr>
        <sz val="9"/>
        <color indexed="8"/>
        <rFont val="Calibri"/>
        <family val="2"/>
      </rPr>
      <t>ss</t>
    </r>
  </si>
  <si>
    <t>FNss</t>
  </si>
  <si>
    <t>Magne Gage</t>
  </si>
  <si>
    <t>FN_англ</t>
  </si>
  <si>
    <t>%Ф</t>
  </si>
  <si>
    <t>68-3 Fn 2.8</t>
  </si>
  <si>
    <t>№ 0812</t>
  </si>
  <si>
    <t>70-2 Fn 5.3</t>
  </si>
  <si>
    <t>57-6 Fn 7.8</t>
  </si>
  <si>
    <t>58-3 Fn 12.2</t>
  </si>
  <si>
    <t>43-1 Fn 17.7</t>
  </si>
  <si>
    <t>42-1 Fn 18.6</t>
  </si>
  <si>
    <t>61-2 Fn 21.6</t>
  </si>
  <si>
    <t>34-5 Fn 23.7</t>
  </si>
  <si>
    <t>при х=0</t>
  </si>
  <si>
    <t xml:space="preserve">№ SN030003717   </t>
  </si>
  <si>
    <t>ЦМиР</t>
  </si>
  <si>
    <t>F%_англ</t>
  </si>
  <si>
    <t>по оси</t>
  </si>
  <si>
    <t>FN_mp</t>
  </si>
  <si>
    <t>№68-3</t>
  </si>
  <si>
    <t>№70-2</t>
  </si>
  <si>
    <t>№57-6</t>
  </si>
  <si>
    <t>№58-3</t>
  </si>
  <si>
    <t>№43-1</t>
  </si>
  <si>
    <t>№42-1</t>
  </si>
  <si>
    <t>№61-2</t>
  </si>
  <si>
    <t>№34-5</t>
  </si>
  <si>
    <t>Калиброван по Ф</t>
  </si>
  <si>
    <t>Калиброван по FN</t>
  </si>
  <si>
    <t xml:space="preserve"> МФ-10И</t>
  </si>
  <si>
    <t>МФ-10И</t>
  </si>
  <si>
    <t>№ 76</t>
  </si>
  <si>
    <t xml:space="preserve"> МФ-51НЦ</t>
  </si>
  <si>
    <t>МФ-51НЦ</t>
  </si>
  <si>
    <t>№ 1002109</t>
  </si>
  <si>
    <t>№0201111</t>
  </si>
  <si>
    <t xml:space="preserve">образец </t>
  </si>
  <si>
    <t>Ф%_фх</t>
  </si>
  <si>
    <t>№ 68-3 Fn 2.8</t>
  </si>
  <si>
    <t>№ 70-2 Fn 5.3</t>
  </si>
  <si>
    <t>№ 57-6 Fn 7.8</t>
  </si>
  <si>
    <t>№ 58-3 Fn 12.2</t>
  </si>
  <si>
    <t>№ 43-1 Fn 17.7</t>
  </si>
  <si>
    <t>№ 42-1 Fn 18.6</t>
  </si>
  <si>
    <t>№ 61-2 Fn 21.6</t>
  </si>
  <si>
    <t>№ 34-5 Fn 23.7</t>
  </si>
  <si>
    <t>Magne-Gage</t>
  </si>
  <si>
    <t>magnet#2</t>
  </si>
  <si>
    <t>magnet #2</t>
  </si>
  <si>
    <t>FN =</t>
  </si>
  <si>
    <t>*</t>
  </si>
  <si>
    <t>D  +</t>
  </si>
  <si>
    <t>Ф%_англ</t>
  </si>
  <si>
    <t>Fотрыв</t>
  </si>
  <si>
    <t>(D)</t>
  </si>
  <si>
    <t>CKO</t>
  </si>
  <si>
    <t>CKO/Fcp,%</t>
  </si>
  <si>
    <t>FN_mg</t>
  </si>
  <si>
    <t>ГСО №9</t>
  </si>
  <si>
    <t>Прометей</t>
  </si>
  <si>
    <t>№ 0919</t>
  </si>
  <si>
    <t>лев.</t>
  </si>
  <si>
    <t>сер.</t>
  </si>
  <si>
    <t>прав.</t>
  </si>
  <si>
    <t>СКО</t>
  </si>
  <si>
    <t>СКО/средн</t>
  </si>
  <si>
    <t>в точке</t>
  </si>
  <si>
    <t>среднее</t>
  </si>
  <si>
    <t>№ 0924</t>
  </si>
  <si>
    <t>%</t>
  </si>
  <si>
    <t>F%_mk</t>
  </si>
  <si>
    <t>CKО/F%_mk</t>
  </si>
  <si>
    <t>F%_mk_F%_Пр</t>
  </si>
  <si>
    <t>№</t>
  </si>
  <si>
    <t>Ф%_Пр</t>
  </si>
  <si>
    <t>F%_фх</t>
  </si>
  <si>
    <t>обр.</t>
  </si>
  <si>
    <t>Dотрыв</t>
  </si>
  <si>
    <t>D_mg</t>
  </si>
  <si>
    <t>CKO/D_mg,%</t>
  </si>
  <si>
    <t>%Ф_mf</t>
  </si>
  <si>
    <t>CKO/F%_mf</t>
  </si>
  <si>
    <t>через 1-1.5 мм</t>
  </si>
  <si>
    <t>FN_mp30</t>
  </si>
  <si>
    <t>Табл.2</t>
  </si>
  <si>
    <t>обр.ФФ</t>
  </si>
  <si>
    <t>FN_%Ф/%Ф</t>
  </si>
  <si>
    <t>лин.</t>
  </si>
  <si>
    <t>квадр.</t>
  </si>
  <si>
    <t>K</t>
  </si>
  <si>
    <r>
      <t>R</t>
    </r>
    <r>
      <rPr>
        <vertAlign val="superscript"/>
        <sz val="11"/>
        <color indexed="8"/>
        <rFont val="Calibri"/>
        <family val="2"/>
      </rPr>
      <t>2</t>
    </r>
  </si>
  <si>
    <t>0919</t>
  </si>
  <si>
    <r>
      <t xml:space="preserve">калибровка на </t>
    </r>
    <r>
      <rPr>
        <b/>
        <sz val="11"/>
        <color indexed="8"/>
        <rFont val="Calibri"/>
        <family val="2"/>
      </rPr>
      <t>%Ф</t>
    </r>
  </si>
  <si>
    <t>0924</t>
  </si>
  <si>
    <r>
      <t xml:space="preserve">калибровка на </t>
    </r>
    <r>
      <rPr>
        <b/>
        <sz val="11"/>
        <color indexed="8"/>
        <rFont val="Calibri"/>
        <family val="2"/>
      </rPr>
      <t>FN</t>
    </r>
  </si>
  <si>
    <t>Различие МагнГайг и МР30 - калибровка на стальной и на наплавке</t>
  </si>
  <si>
    <t>mm</t>
  </si>
  <si>
    <t>FN_sert</t>
  </si>
  <si>
    <t>F%</t>
  </si>
  <si>
    <t>по шкале</t>
  </si>
  <si>
    <t>CKO/F%_mk</t>
  </si>
  <si>
    <t>SRM 1363            0,264</t>
  </si>
  <si>
    <t>SRM 1364             0,820</t>
  </si>
  <si>
    <t>SRM 1364              0,820</t>
  </si>
  <si>
    <t>???</t>
  </si>
  <si>
    <t>F%_mk/1,04</t>
  </si>
  <si>
    <t>mils</t>
  </si>
  <si>
    <t>D_sert</t>
  </si>
  <si>
    <t>FN_mp30es</t>
  </si>
  <si>
    <t>Калибровка по Ф</t>
  </si>
  <si>
    <t>Фмк%</t>
  </si>
  <si>
    <t>шк. 20%</t>
  </si>
  <si>
    <t>SRM 1363              0,264</t>
  </si>
  <si>
    <t>M-0303</t>
  </si>
  <si>
    <t>M-0303&amp;№ 3852</t>
  </si>
  <si>
    <t>F%_mp</t>
  </si>
  <si>
    <t>Base</t>
  </si>
  <si>
    <t>не отрыв.</t>
  </si>
  <si>
    <t>отрыв сразу, не чувствует</t>
  </si>
  <si>
    <t>не отрыв</t>
  </si>
  <si>
    <t>№ 3852</t>
  </si>
  <si>
    <t xml:space="preserve">Ижора </t>
  </si>
  <si>
    <t>обр. МР</t>
  </si>
  <si>
    <t>Прибор:</t>
  </si>
  <si>
    <t>Калибровка:</t>
  </si>
  <si>
    <t>обр. MG</t>
  </si>
  <si>
    <t>FNps</t>
  </si>
  <si>
    <t>"Ф", %</t>
  </si>
  <si>
    <t>обр. Teledyne</t>
  </si>
  <si>
    <t>D_mg_ср</t>
  </si>
  <si>
    <t>№ 0806</t>
  </si>
  <si>
    <t>№ 0815</t>
  </si>
  <si>
    <t>ГСО СФФ</t>
  </si>
  <si>
    <t>Образцы Teledyne McKay №028В</t>
  </si>
  <si>
    <t>№ 1121</t>
  </si>
  <si>
    <t>№ 0805</t>
  </si>
  <si>
    <t>№ 0814</t>
  </si>
  <si>
    <t>№ 0823</t>
  </si>
  <si>
    <t>№ 0923</t>
  </si>
  <si>
    <t>№ 0801</t>
  </si>
  <si>
    <t>№ 0920</t>
  </si>
  <si>
    <t>FN</t>
  </si>
  <si>
    <t>средн</t>
  </si>
  <si>
    <t>1 сторона</t>
  </si>
  <si>
    <t>2 сторона</t>
  </si>
  <si>
    <t>№ 0921</t>
  </si>
  <si>
    <t>Калибровка по УНИИМ</t>
  </si>
  <si>
    <t>№ слева</t>
  </si>
  <si>
    <t>№ справа</t>
  </si>
  <si>
    <t xml:space="preserve">№ 0912108 </t>
  </si>
  <si>
    <t>Показания</t>
  </si>
  <si>
    <t>сред.</t>
  </si>
  <si>
    <t>обр. FN</t>
  </si>
  <si>
    <t>0801</t>
  </si>
  <si>
    <t>0805</t>
  </si>
  <si>
    <t>0812</t>
  </si>
  <si>
    <t>0814</t>
  </si>
  <si>
    <t>0823</t>
  </si>
  <si>
    <t>0920</t>
  </si>
  <si>
    <t>0921</t>
  </si>
  <si>
    <t>0923</t>
  </si>
  <si>
    <t>F%_mp30</t>
  </si>
  <si>
    <t>F%_mp30es</t>
  </si>
  <si>
    <t>паспорт</t>
  </si>
  <si>
    <t>МК-1.2Ф № 0805</t>
  </si>
  <si>
    <t>МК-1.2Ф № 0814</t>
  </si>
  <si>
    <t>МК-1.2Ф № 0812</t>
  </si>
  <si>
    <t xml:space="preserve">МФ-51НЦ № 1002109  </t>
  </si>
  <si>
    <t xml:space="preserve">МФ-51НЦ № 0912108 </t>
  </si>
  <si>
    <t xml:space="preserve"> Прямой датчик</t>
  </si>
  <si>
    <t>СФФ</t>
  </si>
  <si>
    <t>ФЧ</t>
  </si>
  <si>
    <t>FMP30</t>
  </si>
  <si>
    <t>Г-образный датчик</t>
  </si>
  <si>
    <t>Удлиненный датчик</t>
  </si>
  <si>
    <t xml:space="preserve">МФ-10И </t>
  </si>
  <si>
    <t>предел 60</t>
  </si>
  <si>
    <t>МВП-2М</t>
  </si>
  <si>
    <t>Подложка для уст-ки Феритного Числа</t>
  </si>
  <si>
    <t>зазор</t>
  </si>
  <si>
    <t>№ 47</t>
  </si>
  <si>
    <t>№ 62</t>
  </si>
  <si>
    <t>FN/Ф</t>
  </si>
  <si>
    <t>обр. Magne Gage</t>
  </si>
  <si>
    <t>Подложка для задания ФЧ от МР30 (?)</t>
  </si>
  <si>
    <t>Калибровка по FN</t>
  </si>
  <si>
    <t>Ф/FN</t>
  </si>
  <si>
    <t>Прибор</t>
  </si>
  <si>
    <t>калибровка по FN</t>
  </si>
  <si>
    <t>калибровка по Ф</t>
  </si>
  <si>
    <t>МР30</t>
  </si>
  <si>
    <r>
      <t xml:space="preserve">калибровка по </t>
    </r>
    <r>
      <rPr>
        <sz val="11"/>
        <color indexed="8"/>
        <rFont val="Calibri"/>
        <family val="2"/>
      </rPr>
      <t>FN</t>
    </r>
  </si>
  <si>
    <r>
      <t xml:space="preserve">калибровка по </t>
    </r>
    <r>
      <rPr>
        <sz val="11"/>
        <color indexed="8"/>
        <rFont val="Calibri"/>
        <family val="2"/>
      </rPr>
      <t>Ф</t>
    </r>
  </si>
  <si>
    <t>Табл.2.5</t>
  </si>
  <si>
    <t>Табл. 2.4</t>
  </si>
  <si>
    <t>Табл. 2.3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</si>
</sst>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#,##0.0000\ _₽"/>
    <numFmt numFmtId="168" formatCode="#,##0.0000"/>
  </numFmts>
  <fonts count="12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i/>
      <sz val="11"/>
      <color indexed="6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2"/>
      <name val="Calibri"/>
      <family val="2"/>
    </font>
    <font>
      <sz val="8"/>
      <name val="Calibri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color indexed="6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name val="Arial"/>
      <family val="2"/>
    </font>
    <font>
      <b/>
      <sz val="10"/>
      <color indexed="30"/>
      <name val="Arial Cyr"/>
      <family val="0"/>
    </font>
    <font>
      <sz val="10"/>
      <color indexed="30"/>
      <name val="Arial Cyr"/>
      <family val="0"/>
    </font>
    <font>
      <sz val="10"/>
      <color indexed="14"/>
      <name val="Arial Cyr"/>
      <family val="0"/>
    </font>
    <font>
      <sz val="11"/>
      <name val="Arial Cyr"/>
      <family val="0"/>
    </font>
    <font>
      <b/>
      <sz val="10"/>
      <color indexed="16"/>
      <name val="Arial Cyr"/>
      <family val="0"/>
    </font>
    <font>
      <sz val="10"/>
      <color indexed="12"/>
      <name val="Arial Cyr"/>
      <family val="0"/>
    </font>
    <font>
      <sz val="10"/>
      <color indexed="60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8"/>
      <name val="Arial Cyr"/>
      <family val="2"/>
    </font>
    <font>
      <sz val="12"/>
      <name val="Times New Roman"/>
      <family val="1"/>
    </font>
    <font>
      <vertAlign val="superscript"/>
      <sz val="11"/>
      <color indexed="8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4"/>
      <name val="Times New Roman"/>
      <family val="1"/>
    </font>
    <font>
      <b/>
      <sz val="9"/>
      <name val="Arial Cyr"/>
      <family val="0"/>
    </font>
    <font>
      <sz val="10"/>
      <color indexed="8"/>
      <name val="Arial"/>
      <family val="2"/>
    </font>
    <font>
      <b/>
      <sz val="10"/>
      <color indexed="14"/>
      <name val="Arial Cyr"/>
      <family val="0"/>
    </font>
    <font>
      <i/>
      <sz val="11"/>
      <color indexed="10"/>
      <name val="Calibri"/>
      <family val="2"/>
    </font>
    <font>
      <sz val="12"/>
      <name val="Arial Cyr"/>
      <family val="0"/>
    </font>
    <font>
      <b/>
      <i/>
      <sz val="10"/>
      <color indexed="60"/>
      <name val="Arial Cyr"/>
      <family val="0"/>
    </font>
    <font>
      <i/>
      <sz val="10"/>
      <name val="Arial Cyr"/>
      <family val="0"/>
    </font>
    <font>
      <i/>
      <sz val="11"/>
      <color indexed="8"/>
      <name val="Calibri"/>
      <family val="2"/>
    </font>
    <font>
      <b/>
      <sz val="10"/>
      <color indexed="17"/>
      <name val="Arial Cyr"/>
      <family val="2"/>
    </font>
    <font>
      <b/>
      <sz val="10"/>
      <color indexed="17"/>
      <name val="Arial"/>
      <family val="2"/>
    </font>
    <font>
      <b/>
      <sz val="12"/>
      <name val="Arial Cyr"/>
      <family val="0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63"/>
      <name val="Calibri"/>
      <family val="0"/>
    </font>
    <font>
      <sz val="11"/>
      <color indexed="63"/>
      <name val="Calibri"/>
      <family val="0"/>
    </font>
    <font>
      <sz val="10"/>
      <color indexed="63"/>
      <name val="Calibri"/>
      <family val="0"/>
    </font>
    <font>
      <sz val="10"/>
      <color indexed="12"/>
      <name val="Calibri"/>
      <family val="0"/>
    </font>
    <font>
      <sz val="12"/>
      <color indexed="63"/>
      <name val="Calibri"/>
      <family val="0"/>
    </font>
    <font>
      <vertAlign val="superscript"/>
      <sz val="10"/>
      <color indexed="63"/>
      <name val="Calibri"/>
      <family val="0"/>
    </font>
    <font>
      <vertAlign val="superscript"/>
      <sz val="10"/>
      <color indexed="12"/>
      <name val="Calibri"/>
      <family val="0"/>
    </font>
    <font>
      <sz val="10"/>
      <color indexed="45"/>
      <name val="Calibri"/>
      <family val="0"/>
    </font>
    <font>
      <vertAlign val="superscript"/>
      <sz val="10"/>
      <color indexed="45"/>
      <name val="Calibri"/>
      <family val="0"/>
    </font>
    <font>
      <sz val="12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5.25"/>
      <color indexed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12"/>
      <name val="Arial Cyr"/>
      <family val="0"/>
    </font>
    <font>
      <sz val="11"/>
      <color indexed="16"/>
      <name val="Arial Cyr"/>
      <family val="0"/>
    </font>
    <font>
      <sz val="12"/>
      <color indexed="8"/>
      <name val="Arial Cyr"/>
      <family val="0"/>
    </font>
    <font>
      <vertAlign val="superscript"/>
      <sz val="11"/>
      <color indexed="12"/>
      <name val="Arial Cyr"/>
      <family val="0"/>
    </font>
    <font>
      <vertAlign val="superscript"/>
      <sz val="11"/>
      <color indexed="16"/>
      <name val="Arial Cyr"/>
      <family val="0"/>
    </font>
    <font>
      <sz val="11"/>
      <color indexed="8"/>
      <name val="Arial Cyr"/>
      <family val="0"/>
    </font>
    <font>
      <vertAlign val="superscript"/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11"/>
      <color rgb="FF0000FF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b/>
      <sz val="11"/>
      <color rgb="FF0000FF"/>
      <name val="Calibri"/>
      <family val="2"/>
    </font>
    <font>
      <i/>
      <sz val="11"/>
      <color rgb="FFC00000"/>
      <name val="Calibri"/>
      <family val="2"/>
    </font>
    <font>
      <b/>
      <sz val="10"/>
      <color rgb="FFC00000"/>
      <name val="Arial Cyr"/>
      <family val="0"/>
    </font>
    <font>
      <b/>
      <sz val="10"/>
      <color rgb="FF0070C0"/>
      <name val="Arial Cyr"/>
      <family val="0"/>
    </font>
    <font>
      <sz val="10"/>
      <color rgb="FF0070C0"/>
      <name val="Arial Cyr"/>
      <family val="0"/>
    </font>
    <font>
      <b/>
      <sz val="11"/>
      <color rgb="FFC00000"/>
      <name val="Calibri"/>
      <family val="2"/>
    </font>
    <font>
      <sz val="10"/>
      <color rgb="FF0000FF"/>
      <name val="Arial Cyr"/>
      <family val="0"/>
    </font>
    <font>
      <sz val="10"/>
      <color rgb="FFC00000"/>
      <name val="Arial Cyr"/>
      <family val="0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10"/>
      <color rgb="FF0000FF"/>
      <name val="Arial Cyr"/>
      <family val="0"/>
    </font>
    <font>
      <sz val="10"/>
      <color theme="1"/>
      <name val="Arial"/>
      <family val="2"/>
    </font>
    <font>
      <i/>
      <sz val="11"/>
      <color rgb="FFFF0000"/>
      <name val="Calibri"/>
      <family val="2"/>
    </font>
    <font>
      <b/>
      <i/>
      <sz val="10"/>
      <color rgb="FFFF0000"/>
      <name val="Arial Cyr"/>
      <family val="0"/>
    </font>
    <font>
      <i/>
      <sz val="11"/>
      <color theme="1"/>
      <name val="Calibri"/>
      <family val="2"/>
    </font>
    <font>
      <b/>
      <sz val="10"/>
      <color rgb="FF00B050"/>
      <name val="Arial"/>
      <family val="2"/>
    </font>
    <font>
      <b/>
      <sz val="10"/>
      <color rgb="FF00B050"/>
      <name val="Arial Cyr"/>
      <family val="0"/>
    </font>
    <font>
      <b/>
      <i/>
      <sz val="10"/>
      <color rgb="FFC00000"/>
      <name val="Arial Cyr"/>
      <family val="0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 style="medium"/>
      <right/>
      <top/>
      <bottom/>
    </border>
    <border>
      <left style="thin"/>
      <right style="medium"/>
      <top/>
      <bottom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7" fillId="28" borderId="7" applyNumberFormat="0" applyAlignment="0" applyProtection="0"/>
    <xf numFmtId="0" fontId="98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100" fillId="30" borderId="0" applyNumberFormat="0" applyBorder="0" applyAlignment="0" applyProtection="0"/>
    <xf numFmtId="0" fontId="10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58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2" fontId="96" fillId="0" borderId="15" xfId="0" applyNumberFormat="1" applyFont="1" applyBorder="1" applyAlignment="1">
      <alignment/>
    </xf>
    <xf numFmtId="2" fontId="96" fillId="0" borderId="11" xfId="0" applyNumberFormat="1" applyFont="1" applyBorder="1" applyAlignment="1">
      <alignment/>
    </xf>
    <xf numFmtId="0" fontId="96" fillId="0" borderId="15" xfId="0" applyFont="1" applyBorder="1" applyAlignment="1">
      <alignment/>
    </xf>
    <xf numFmtId="0" fontId="0" fillId="0" borderId="11" xfId="0" applyBorder="1" applyAlignment="1">
      <alignment horizontal="center"/>
    </xf>
    <xf numFmtId="2" fontId="105" fillId="0" borderId="0" xfId="0" applyNumberFormat="1" applyFont="1" applyBorder="1" applyAlignment="1">
      <alignment/>
    </xf>
    <xf numFmtId="2" fontId="106" fillId="0" borderId="15" xfId="0" applyNumberFormat="1" applyFont="1" applyBorder="1" applyAlignment="1">
      <alignment/>
    </xf>
    <xf numFmtId="0" fontId="96" fillId="0" borderId="0" xfId="0" applyFont="1" applyAlignment="1">
      <alignment/>
    </xf>
    <xf numFmtId="0" fontId="0" fillId="0" borderId="15" xfId="0" applyBorder="1" applyAlignment="1">
      <alignment horizontal="center"/>
    </xf>
    <xf numFmtId="0" fontId="96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96" fillId="0" borderId="16" xfId="0" applyFont="1" applyBorder="1" applyAlignment="1">
      <alignment/>
    </xf>
    <xf numFmtId="2" fontId="107" fillId="0" borderId="15" xfId="0" applyNumberFormat="1" applyFont="1" applyBorder="1" applyAlignment="1">
      <alignment/>
    </xf>
    <xf numFmtId="2" fontId="107" fillId="0" borderId="11" xfId="0" applyNumberFormat="1" applyFont="1" applyBorder="1" applyAlignment="1">
      <alignment/>
    </xf>
    <xf numFmtId="2" fontId="106" fillId="0" borderId="11" xfId="0" applyNumberFormat="1" applyFont="1" applyBorder="1" applyAlignment="1">
      <alignment/>
    </xf>
    <xf numFmtId="2" fontId="9" fillId="0" borderId="15" xfId="0" applyNumberFormat="1" applyFont="1" applyBorder="1" applyAlignment="1">
      <alignment/>
    </xf>
    <xf numFmtId="2" fontId="106" fillId="0" borderId="16" xfId="0" applyNumberFormat="1" applyFont="1" applyBorder="1" applyAlignment="1">
      <alignment/>
    </xf>
    <xf numFmtId="2" fontId="105" fillId="0" borderId="10" xfId="0" applyNumberFormat="1" applyFont="1" applyBorder="1" applyAlignment="1">
      <alignment/>
    </xf>
    <xf numFmtId="0" fontId="108" fillId="0" borderId="15" xfId="0" applyFont="1" applyBorder="1" applyAlignment="1">
      <alignment horizontal="center"/>
    </xf>
    <xf numFmtId="0" fontId="109" fillId="0" borderId="15" xfId="0" applyFont="1" applyBorder="1" applyAlignment="1">
      <alignment/>
    </xf>
    <xf numFmtId="2" fontId="105" fillId="0" borderId="15" xfId="0" applyNumberFormat="1" applyFont="1" applyBorder="1" applyAlignment="1">
      <alignment/>
    </xf>
    <xf numFmtId="2" fontId="105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96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07" fillId="0" borderId="0" xfId="0" applyNumberFormat="1" applyFont="1" applyFill="1" applyBorder="1" applyAlignment="1">
      <alignment/>
    </xf>
    <xf numFmtId="2" fontId="110" fillId="0" borderId="0" xfId="0" applyNumberFormat="1" applyFont="1" applyFill="1" applyBorder="1" applyAlignment="1">
      <alignment/>
    </xf>
    <xf numFmtId="2" fontId="10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 horizontal="left"/>
    </xf>
    <xf numFmtId="0" fontId="14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96" fillId="0" borderId="15" xfId="0" applyFont="1" applyBorder="1" applyAlignment="1">
      <alignment horizontal="left"/>
    </xf>
    <xf numFmtId="0" fontId="16" fillId="0" borderId="11" xfId="0" applyFont="1" applyBorder="1" applyAlignment="1">
      <alignment/>
    </xf>
    <xf numFmtId="2" fontId="15" fillId="0" borderId="17" xfId="0" applyNumberFormat="1" applyFont="1" applyBorder="1" applyAlignment="1">
      <alignment/>
    </xf>
    <xf numFmtId="2" fontId="111" fillId="0" borderId="18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18" fillId="34" borderId="0" xfId="0" applyFont="1" applyFill="1" applyAlignment="1">
      <alignment vertical="top"/>
    </xf>
    <xf numFmtId="0" fontId="19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  <xf numFmtId="2" fontId="111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 vertical="center"/>
    </xf>
    <xf numFmtId="14" fontId="0" fillId="0" borderId="10" xfId="0" applyNumberForma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165" fontId="111" fillId="0" borderId="18" xfId="0" applyNumberFormat="1" applyFont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2" fontId="15" fillId="0" borderId="0" xfId="0" applyNumberFormat="1" applyFont="1" applyAlignment="1">
      <alignment/>
    </xf>
    <xf numFmtId="0" fontId="16" fillId="0" borderId="0" xfId="0" applyFont="1" applyAlignment="1">
      <alignment/>
    </xf>
    <xf numFmtId="2" fontId="21" fillId="0" borderId="0" xfId="0" applyNumberFormat="1" applyFont="1" applyAlignment="1">
      <alignment horizontal="center"/>
    </xf>
    <xf numFmtId="165" fontId="111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2" fontId="16" fillId="0" borderId="15" xfId="0" applyNumberFormat="1" applyFont="1" applyBorder="1" applyAlignment="1">
      <alignment/>
    </xf>
    <xf numFmtId="2" fontId="0" fillId="0" borderId="0" xfId="0" applyNumberFormat="1" applyAlignment="1">
      <alignment/>
    </xf>
    <xf numFmtId="2" fontId="22" fillId="0" borderId="0" xfId="0" applyNumberFormat="1" applyFont="1" applyAlignment="1">
      <alignment/>
    </xf>
    <xf numFmtId="2" fontId="15" fillId="0" borderId="13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2" fontId="16" fillId="0" borderId="11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15" fillId="0" borderId="14" xfId="0" applyNumberFormat="1" applyFont="1" applyBorder="1" applyAlignment="1">
      <alignment/>
    </xf>
    <xf numFmtId="0" fontId="10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6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9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18" fillId="34" borderId="0" xfId="0" applyFont="1" applyFill="1" applyAlignment="1">
      <alignment/>
    </xf>
    <xf numFmtId="0" fontId="16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112" fillId="0" borderId="19" xfId="0" applyFont="1" applyBorder="1" applyAlignment="1">
      <alignment/>
    </xf>
    <xf numFmtId="0" fontId="23" fillId="0" borderId="0" xfId="0" applyFont="1" applyAlignment="1">
      <alignment/>
    </xf>
    <xf numFmtId="0" fontId="16" fillId="0" borderId="15" xfId="0" applyFont="1" applyBorder="1" applyAlignment="1">
      <alignment/>
    </xf>
    <xf numFmtId="165" fontId="16" fillId="0" borderId="0" xfId="0" applyNumberFormat="1" applyFont="1" applyAlignment="1">
      <alignment horizontal="right" vertical="top" wrapText="1"/>
    </xf>
    <xf numFmtId="165" fontId="16" fillId="0" borderId="0" xfId="0" applyNumberFormat="1" applyFont="1" applyAlignment="1">
      <alignment/>
    </xf>
    <xf numFmtId="165" fontId="16" fillId="0" borderId="15" xfId="0" applyNumberFormat="1" applyFont="1" applyBorder="1" applyAlignment="1">
      <alignment horizontal="right" vertical="top" wrapText="1"/>
    </xf>
    <xf numFmtId="165" fontId="16" fillId="0" borderId="15" xfId="0" applyNumberFormat="1" applyFont="1" applyBorder="1" applyAlignment="1">
      <alignment/>
    </xf>
    <xf numFmtId="165" fontId="16" fillId="0" borderId="10" xfId="0" applyNumberFormat="1" applyFont="1" applyBorder="1" applyAlignment="1">
      <alignment/>
    </xf>
    <xf numFmtId="165" fontId="16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166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13" fillId="0" borderId="20" xfId="0" applyFont="1" applyBorder="1" applyAlignment="1">
      <alignment/>
    </xf>
    <xf numFmtId="165" fontId="0" fillId="0" borderId="0" xfId="0" applyNumberFormat="1" applyAlignment="1">
      <alignment/>
    </xf>
    <xf numFmtId="165" fontId="0" fillId="0" borderId="15" xfId="0" applyNumberFormat="1" applyBorder="1" applyAlignment="1">
      <alignment/>
    </xf>
    <xf numFmtId="2" fontId="112" fillId="0" borderId="13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64" fontId="26" fillId="0" borderId="0" xfId="0" applyNumberFormat="1" applyFont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2" fontId="112" fillId="0" borderId="14" xfId="0" applyNumberFormat="1" applyFont="1" applyBorder="1" applyAlignment="1">
      <alignment/>
    </xf>
    <xf numFmtId="0" fontId="15" fillId="0" borderId="0" xfId="0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12" fillId="0" borderId="21" xfId="0" applyNumberFormat="1" applyFont="1" applyBorder="1" applyAlignment="1">
      <alignment/>
    </xf>
    <xf numFmtId="2" fontId="112" fillId="0" borderId="17" xfId="0" applyNumberFormat="1" applyFont="1" applyBorder="1" applyAlignment="1">
      <alignment/>
    </xf>
    <xf numFmtId="0" fontId="1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6" fillId="0" borderId="0" xfId="0" applyFont="1" applyBorder="1" applyAlignment="1">
      <alignment/>
    </xf>
    <xf numFmtId="2" fontId="105" fillId="0" borderId="0" xfId="0" applyNumberFormat="1" applyFont="1" applyFill="1" applyBorder="1" applyAlignment="1">
      <alignment/>
    </xf>
    <xf numFmtId="0" fontId="27" fillId="0" borderId="0" xfId="0" applyFont="1" applyAlignment="1">
      <alignment/>
    </xf>
    <xf numFmtId="2" fontId="20" fillId="0" borderId="15" xfId="0" applyNumberFormat="1" applyFont="1" applyBorder="1" applyAlignment="1">
      <alignment/>
    </xf>
    <xf numFmtId="2" fontId="28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35" borderId="0" xfId="0" applyFill="1" applyAlignment="1">
      <alignment/>
    </xf>
    <xf numFmtId="2" fontId="20" fillId="35" borderId="15" xfId="0" applyNumberFormat="1" applyFont="1" applyFill="1" applyBorder="1" applyAlignment="1">
      <alignment/>
    </xf>
    <xf numFmtId="2" fontId="0" fillId="35" borderId="0" xfId="0" applyNumberFormat="1" applyFill="1" applyAlignment="1">
      <alignment/>
    </xf>
    <xf numFmtId="2" fontId="0" fillId="35" borderId="15" xfId="0" applyNumberFormat="1" applyFill="1" applyBorder="1" applyAlignment="1">
      <alignment/>
    </xf>
    <xf numFmtId="2" fontId="28" fillId="35" borderId="0" xfId="0" applyNumberFormat="1" applyFont="1" applyFill="1" applyAlignment="1">
      <alignment/>
    </xf>
    <xf numFmtId="2" fontId="20" fillId="0" borderId="0" xfId="0" applyNumberFormat="1" applyFont="1" applyAlignment="1">
      <alignment/>
    </xf>
    <xf numFmtId="0" fontId="115" fillId="0" borderId="0" xfId="0" applyFont="1" applyAlignment="1">
      <alignment/>
    </xf>
    <xf numFmtId="0" fontId="116" fillId="0" borderId="0" xfId="0" applyFont="1" applyAlignment="1">
      <alignment/>
    </xf>
    <xf numFmtId="2" fontId="115" fillId="0" borderId="0" xfId="0" applyNumberFormat="1" applyFont="1" applyAlignment="1">
      <alignment/>
    </xf>
    <xf numFmtId="2" fontId="116" fillId="0" borderId="0" xfId="0" applyNumberFormat="1" applyFont="1" applyAlignment="1">
      <alignment/>
    </xf>
    <xf numFmtId="2" fontId="15" fillId="35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0" fontId="0" fillId="35" borderId="10" xfId="0" applyFill="1" applyBorder="1" applyAlignment="1">
      <alignment/>
    </xf>
    <xf numFmtId="2" fontId="20" fillId="35" borderId="11" xfId="0" applyNumberFormat="1" applyFon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165" fontId="15" fillId="0" borderId="13" xfId="0" applyNumberFormat="1" applyFont="1" applyBorder="1" applyAlignment="1">
      <alignment/>
    </xf>
    <xf numFmtId="2" fontId="20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165" fontId="0" fillId="33" borderId="10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165" fontId="15" fillId="33" borderId="14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19" fillId="0" borderId="0" xfId="0" applyFont="1" applyAlignment="1">
      <alignment/>
    </xf>
    <xf numFmtId="0" fontId="15" fillId="0" borderId="11" xfId="0" applyFont="1" applyBorder="1" applyAlignment="1">
      <alignment/>
    </xf>
    <xf numFmtId="0" fontId="112" fillId="0" borderId="20" xfId="0" applyFont="1" applyBorder="1" applyAlignment="1">
      <alignment/>
    </xf>
    <xf numFmtId="0" fontId="15" fillId="34" borderId="0" xfId="0" applyFont="1" applyFill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3" fillId="0" borderId="15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/>
    </xf>
    <xf numFmtId="2" fontId="20" fillId="36" borderId="15" xfId="0" applyNumberFormat="1" applyFont="1" applyFill="1" applyBorder="1" applyAlignment="1">
      <alignment/>
    </xf>
    <xf numFmtId="0" fontId="19" fillId="0" borderId="0" xfId="0" applyFont="1" applyAlignment="1">
      <alignment horizontal="right" indent="3"/>
    </xf>
    <xf numFmtId="2" fontId="15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11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18" fillId="0" borderId="0" xfId="0" applyFont="1" applyAlignment="1">
      <alignment horizontal="right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2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right" indent="3"/>
    </xf>
    <xf numFmtId="0" fontId="0" fillId="36" borderId="0" xfId="0" applyFill="1" applyAlignment="1">
      <alignment/>
    </xf>
    <xf numFmtId="165" fontId="0" fillId="36" borderId="0" xfId="0" applyNumberFormat="1" applyFill="1" applyAlignment="1">
      <alignment/>
    </xf>
    <xf numFmtId="165" fontId="0" fillId="36" borderId="15" xfId="0" applyNumberFormat="1" applyFill="1" applyBorder="1" applyAlignment="1">
      <alignment/>
    </xf>
    <xf numFmtId="49" fontId="0" fillId="0" borderId="0" xfId="0" applyNumberFormat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0" fillId="0" borderId="33" xfId="0" applyNumberFormat="1" applyBorder="1" applyAlignment="1">
      <alignment/>
    </xf>
    <xf numFmtId="167" fontId="96" fillId="0" borderId="34" xfId="0" applyNumberFormat="1" applyFont="1" applyBorder="1" applyAlignment="1">
      <alignment/>
    </xf>
    <xf numFmtId="167" fontId="0" fillId="0" borderId="35" xfId="0" applyNumberFormat="1" applyBorder="1" applyAlignment="1">
      <alignment/>
    </xf>
    <xf numFmtId="167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49" fontId="0" fillId="0" borderId="25" xfId="0" applyNumberFormat="1" applyBorder="1" applyAlignment="1">
      <alignment/>
    </xf>
    <xf numFmtId="167" fontId="96" fillId="0" borderId="0" xfId="0" applyNumberFormat="1" applyFont="1" applyAlignment="1">
      <alignment/>
    </xf>
    <xf numFmtId="167" fontId="0" fillId="0" borderId="15" xfId="0" applyNumberFormat="1" applyBorder="1" applyAlignment="1">
      <alignment/>
    </xf>
    <xf numFmtId="167" fontId="0" fillId="0" borderId="39" xfId="0" applyNumberFormat="1" applyBorder="1" applyAlignment="1">
      <alignment/>
    </xf>
    <xf numFmtId="49" fontId="0" fillId="0" borderId="40" xfId="0" applyNumberFormat="1" applyBorder="1" applyAlignment="1">
      <alignment/>
    </xf>
    <xf numFmtId="167" fontId="96" fillId="0" borderId="10" xfId="0" applyNumberFormat="1" applyFon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41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167" fontId="96" fillId="0" borderId="42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67" fontId="96" fillId="36" borderId="45" xfId="0" applyNumberFormat="1" applyFont="1" applyFill="1" applyBorder="1" applyAlignment="1">
      <alignment/>
    </xf>
    <xf numFmtId="167" fontId="0" fillId="0" borderId="46" xfId="0" applyNumberFormat="1" applyBorder="1" applyAlignment="1">
      <alignment/>
    </xf>
    <xf numFmtId="167" fontId="0" fillId="0" borderId="31" xfId="0" applyNumberFormat="1" applyBorder="1" applyAlignment="1">
      <alignment/>
    </xf>
    <xf numFmtId="0" fontId="96" fillId="0" borderId="0" xfId="0" applyFont="1" applyFill="1" applyBorder="1" applyAlignment="1">
      <alignment horizontal="center"/>
    </xf>
    <xf numFmtId="2" fontId="96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96" fillId="0" borderId="0" xfId="0" applyNumberFormat="1" applyFont="1" applyBorder="1" applyAlignment="1">
      <alignment/>
    </xf>
    <xf numFmtId="2" fontId="22" fillId="36" borderId="0" xfId="0" applyNumberFormat="1" applyFont="1" applyFill="1" applyAlignment="1">
      <alignment/>
    </xf>
    <xf numFmtId="0" fontId="108" fillId="0" borderId="0" xfId="0" applyFont="1" applyBorder="1" applyAlignment="1">
      <alignment horizontal="center"/>
    </xf>
    <xf numFmtId="2" fontId="107" fillId="0" borderId="0" xfId="0" applyNumberFormat="1" applyFont="1" applyBorder="1" applyAlignment="1">
      <alignment/>
    </xf>
    <xf numFmtId="0" fontId="109" fillId="0" borderId="0" xfId="0" applyFont="1" applyBorder="1" applyAlignment="1">
      <alignment horizontal="center"/>
    </xf>
    <xf numFmtId="2" fontId="106" fillId="0" borderId="0" xfId="0" applyNumberFormat="1" applyFont="1" applyBorder="1" applyAlignment="1">
      <alignment/>
    </xf>
    <xf numFmtId="2" fontId="105" fillId="33" borderId="15" xfId="0" applyNumberFormat="1" applyFont="1" applyFill="1" applyBorder="1" applyAlignment="1">
      <alignment/>
    </xf>
    <xf numFmtId="0" fontId="3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indent="3"/>
    </xf>
    <xf numFmtId="2" fontId="111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 horizontal="right" indent="3"/>
    </xf>
    <xf numFmtId="2" fontId="32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" fontId="15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2" fontId="16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16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117" fillId="33" borderId="0" xfId="0" applyFont="1" applyFill="1" applyAlignment="1">
      <alignment/>
    </xf>
    <xf numFmtId="0" fontId="118" fillId="33" borderId="0" xfId="0" applyFont="1" applyFill="1" applyAlignment="1">
      <alignment/>
    </xf>
    <xf numFmtId="0" fontId="16" fillId="33" borderId="15" xfId="0" applyFont="1" applyFill="1" applyBorder="1" applyAlignment="1">
      <alignment/>
    </xf>
    <xf numFmtId="0" fontId="16" fillId="33" borderId="13" xfId="0" applyFont="1" applyFill="1" applyBorder="1" applyAlignment="1">
      <alignment/>
    </xf>
    <xf numFmtId="0" fontId="23" fillId="33" borderId="0" xfId="0" applyFont="1" applyFill="1" applyAlignment="1">
      <alignment/>
    </xf>
    <xf numFmtId="2" fontId="16" fillId="33" borderId="13" xfId="0" applyNumberFormat="1" applyFont="1" applyFill="1" applyBorder="1" applyAlignment="1">
      <alignment/>
    </xf>
    <xf numFmtId="2" fontId="36" fillId="33" borderId="0" xfId="0" applyNumberFormat="1" applyFont="1" applyFill="1" applyAlignment="1">
      <alignment/>
    </xf>
    <xf numFmtId="2" fontId="37" fillId="33" borderId="0" xfId="0" applyNumberFormat="1" applyFont="1" applyFill="1" applyAlignment="1">
      <alignment/>
    </xf>
    <xf numFmtId="2" fontId="117" fillId="33" borderId="0" xfId="0" applyNumberFormat="1" applyFont="1" applyFill="1" applyAlignment="1">
      <alignment/>
    </xf>
    <xf numFmtId="2" fontId="118" fillId="33" borderId="0" xfId="0" applyNumberFormat="1" applyFont="1" applyFill="1" applyAlignment="1">
      <alignment/>
    </xf>
    <xf numFmtId="2" fontId="16" fillId="33" borderId="0" xfId="0" applyNumberFormat="1" applyFont="1" applyFill="1" applyAlignment="1">
      <alignment/>
    </xf>
    <xf numFmtId="2" fontId="16" fillId="33" borderId="15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15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29" fillId="0" borderId="11" xfId="0" applyFon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7" xfId="0" applyNumberFormat="1" applyBorder="1" applyAlignment="1">
      <alignment/>
    </xf>
    <xf numFmtId="165" fontId="0" fillId="0" borderId="17" xfId="0" applyNumberFormat="1" applyBorder="1" applyAlignment="1">
      <alignment/>
    </xf>
    <xf numFmtId="2" fontId="119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40" fillId="0" borderId="0" xfId="0" applyFont="1" applyAlignment="1">
      <alignment horizontal="left" vertical="center" wrapText="1"/>
    </xf>
    <xf numFmtId="0" fontId="96" fillId="0" borderId="0" xfId="0" applyFont="1" applyAlignment="1">
      <alignment horizontal="center" vertical="center" wrapText="1"/>
    </xf>
    <xf numFmtId="165" fontId="96" fillId="0" borderId="0" xfId="0" applyNumberFormat="1" applyFont="1" applyAlignment="1">
      <alignment horizontal="right"/>
    </xf>
    <xf numFmtId="0" fontId="32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12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2" fontId="111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165" fontId="15" fillId="0" borderId="0" xfId="0" applyNumberFormat="1" applyFont="1" applyFill="1" applyBorder="1" applyAlignment="1">
      <alignment horizontal="right"/>
    </xf>
    <xf numFmtId="0" fontId="12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65" fontId="96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2" fontId="43" fillId="0" borderId="15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2" fontId="29" fillId="0" borderId="0" xfId="0" applyNumberFormat="1" applyFont="1" applyBorder="1" applyAlignment="1">
      <alignment/>
    </xf>
    <xf numFmtId="2" fontId="26" fillId="0" borderId="0" xfId="0" applyNumberFormat="1" applyFont="1" applyBorder="1" applyAlignment="1">
      <alignment/>
    </xf>
    <xf numFmtId="164" fontId="0" fillId="35" borderId="0" xfId="0" applyNumberFormat="1" applyFill="1" applyAlignment="1">
      <alignment/>
    </xf>
    <xf numFmtId="165" fontId="0" fillId="35" borderId="15" xfId="0" applyNumberFormat="1" applyFill="1" applyBorder="1" applyAlignment="1">
      <alignment/>
    </xf>
    <xf numFmtId="165" fontId="0" fillId="35" borderId="0" xfId="0" applyNumberFormat="1" applyFill="1" applyAlignment="1">
      <alignment/>
    </xf>
    <xf numFmtId="2" fontId="15" fillId="35" borderId="13" xfId="0" applyNumberFormat="1" applyFont="1" applyFill="1" applyBorder="1" applyAlignment="1">
      <alignment/>
    </xf>
    <xf numFmtId="2" fontId="22" fillId="0" borderId="15" xfId="0" applyNumberFormat="1" applyFont="1" applyBorder="1" applyAlignment="1">
      <alignment/>
    </xf>
    <xf numFmtId="2" fontId="22" fillId="0" borderId="11" xfId="0" applyNumberFormat="1" applyFont="1" applyBorder="1" applyAlignment="1">
      <alignment/>
    </xf>
    <xf numFmtId="0" fontId="0" fillId="0" borderId="13" xfId="0" applyFill="1" applyBorder="1" applyAlignment="1">
      <alignment/>
    </xf>
    <xf numFmtId="165" fontId="29" fillId="0" borderId="0" xfId="0" applyNumberFormat="1" applyFont="1" applyFill="1" applyBorder="1" applyAlignment="1">
      <alignment/>
    </xf>
    <xf numFmtId="2" fontId="26" fillId="0" borderId="0" xfId="0" applyNumberFormat="1" applyFont="1" applyFill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2" fontId="26" fillId="0" borderId="13" xfId="0" applyNumberFormat="1" applyFon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3" xfId="0" applyNumberFormat="1" applyBorder="1" applyAlignment="1">
      <alignment/>
    </xf>
    <xf numFmtId="165" fontId="96" fillId="0" borderId="15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107" fillId="0" borderId="0" xfId="0" applyNumberFormat="1" applyFont="1" applyAlignment="1">
      <alignment/>
    </xf>
    <xf numFmtId="2" fontId="105" fillId="0" borderId="0" xfId="0" applyNumberFormat="1" applyFont="1" applyAlignment="1">
      <alignment/>
    </xf>
    <xf numFmtId="164" fontId="0" fillId="0" borderId="14" xfId="0" applyNumberFormat="1" applyBorder="1" applyAlignment="1">
      <alignment/>
    </xf>
    <xf numFmtId="165" fontId="96" fillId="0" borderId="14" xfId="0" applyNumberFormat="1" applyFont="1" applyBorder="1" applyAlignment="1">
      <alignment/>
    </xf>
    <xf numFmtId="2" fontId="107" fillId="0" borderId="10" xfId="0" applyNumberFormat="1" applyFont="1" applyBorder="1" applyAlignment="1">
      <alignment/>
    </xf>
    <xf numFmtId="165" fontId="96" fillId="0" borderId="11" xfId="0" applyNumberFormat="1" applyFont="1" applyBorder="1" applyAlignment="1">
      <alignment/>
    </xf>
    <xf numFmtId="2" fontId="110" fillId="36" borderId="10" xfId="0" applyNumberFormat="1" applyFont="1" applyFill="1" applyBorder="1" applyAlignment="1">
      <alignment/>
    </xf>
    <xf numFmtId="2" fontId="29" fillId="0" borderId="15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2" fontId="121" fillId="0" borderId="0" xfId="0" applyNumberFormat="1" applyFont="1" applyFill="1" applyBorder="1" applyAlignment="1">
      <alignment/>
    </xf>
    <xf numFmtId="0" fontId="23" fillId="33" borderId="15" xfId="0" applyFont="1" applyFill="1" applyBorder="1" applyAlignment="1">
      <alignment/>
    </xf>
    <xf numFmtId="0" fontId="106" fillId="33" borderId="0" xfId="0" applyFont="1" applyFill="1" applyAlignment="1">
      <alignment/>
    </xf>
    <xf numFmtId="2" fontId="122" fillId="35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11" fillId="0" borderId="0" xfId="0" applyFont="1" applyAlignment="1">
      <alignment/>
    </xf>
    <xf numFmtId="0" fontId="96" fillId="0" borderId="0" xfId="0" applyFont="1" applyAlignment="1">
      <alignment horizontal="left"/>
    </xf>
    <xf numFmtId="2" fontId="112" fillId="0" borderId="0" xfId="0" applyNumberFormat="1" applyFont="1" applyAlignment="1">
      <alignment/>
    </xf>
    <xf numFmtId="165" fontId="15" fillId="0" borderId="15" xfId="0" applyNumberFormat="1" applyFont="1" applyBorder="1" applyAlignment="1">
      <alignment/>
    </xf>
    <xf numFmtId="0" fontId="47" fillId="0" borderId="0" xfId="0" applyFont="1" applyAlignment="1">
      <alignment horizontal="center"/>
    </xf>
    <xf numFmtId="165" fontId="19" fillId="0" borderId="0" xfId="0" applyNumberFormat="1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2" fontId="111" fillId="0" borderId="20" xfId="0" applyNumberFormat="1" applyFont="1" applyBorder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18" xfId="0" applyBorder="1" applyAlignment="1">
      <alignment horizontal="center"/>
    </xf>
    <xf numFmtId="166" fontId="0" fillId="0" borderId="38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39" xfId="0" applyNumberFormat="1" applyBorder="1" applyAlignment="1">
      <alignment/>
    </xf>
    <xf numFmtId="166" fontId="0" fillId="0" borderId="42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41" xfId="0" applyNumberFormat="1" applyBorder="1" applyAlignment="1">
      <alignment/>
    </xf>
    <xf numFmtId="166" fontId="96" fillId="0" borderId="18" xfId="0" applyNumberFormat="1" applyFont="1" applyBorder="1" applyAlignment="1">
      <alignment/>
    </xf>
    <xf numFmtId="166" fontId="0" fillId="0" borderId="18" xfId="0" applyNumberFormat="1" applyBorder="1" applyAlignment="1">
      <alignment/>
    </xf>
    <xf numFmtId="166" fontId="123" fillId="0" borderId="41" xfId="0" applyNumberFormat="1" applyFont="1" applyBorder="1" applyAlignment="1">
      <alignment/>
    </xf>
    <xf numFmtId="0" fontId="0" fillId="0" borderId="49" xfId="0" applyBorder="1" applyAlignment="1">
      <alignment/>
    </xf>
    <xf numFmtId="2" fontId="112" fillId="0" borderId="0" xfId="0" applyNumberFormat="1" applyFont="1" applyBorder="1" applyAlignment="1">
      <alignment/>
    </xf>
    <xf numFmtId="14" fontId="0" fillId="0" borderId="0" xfId="0" applyNumberFormat="1" applyBorder="1" applyAlignment="1">
      <alignment horizontal="left"/>
    </xf>
    <xf numFmtId="0" fontId="96" fillId="0" borderId="0" xfId="0" applyFont="1" applyBorder="1" applyAlignment="1">
      <alignment horizontal="left"/>
    </xf>
    <xf numFmtId="165" fontId="111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2" fontId="119" fillId="0" borderId="0" xfId="0" applyNumberFormat="1" applyFont="1" applyBorder="1" applyAlignment="1">
      <alignment horizontal="center"/>
    </xf>
    <xf numFmtId="2" fontId="109" fillId="0" borderId="0" xfId="0" applyNumberFormat="1" applyFont="1" applyAlignment="1">
      <alignment/>
    </xf>
    <xf numFmtId="2" fontId="109" fillId="0" borderId="0" xfId="0" applyNumberFormat="1" applyFont="1" applyBorder="1" applyAlignment="1">
      <alignment/>
    </xf>
    <xf numFmtId="2" fontId="124" fillId="0" borderId="0" xfId="0" applyNumberFormat="1" applyFont="1" applyBorder="1" applyAlignment="1">
      <alignment/>
    </xf>
    <xf numFmtId="2" fontId="125" fillId="0" borderId="0" xfId="0" applyNumberFormat="1" applyFont="1" applyBorder="1" applyAlignment="1">
      <alignment/>
    </xf>
    <xf numFmtId="2" fontId="114" fillId="0" borderId="0" xfId="0" applyNumberFormat="1" applyFont="1" applyBorder="1" applyAlignment="1">
      <alignment/>
    </xf>
    <xf numFmtId="2" fontId="114" fillId="0" borderId="0" xfId="0" applyNumberFormat="1" applyFont="1" applyBorder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65" fontId="116" fillId="0" borderId="0" xfId="0" applyNumberFormat="1" applyFont="1" applyFill="1" applyBorder="1" applyAlignment="1">
      <alignment horizontal="center"/>
    </xf>
    <xf numFmtId="2" fontId="116" fillId="0" borderId="0" xfId="0" applyNumberFormat="1" applyFont="1" applyFill="1" applyBorder="1" applyAlignment="1">
      <alignment horizontal="center"/>
    </xf>
    <xf numFmtId="0" fontId="112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165" fontId="112" fillId="0" borderId="0" xfId="0" applyNumberFormat="1" applyFont="1" applyFill="1" applyBorder="1" applyAlignment="1">
      <alignment/>
    </xf>
    <xf numFmtId="165" fontId="16" fillId="0" borderId="0" xfId="0" applyNumberFormat="1" applyFont="1" applyFill="1" applyBorder="1" applyAlignment="1">
      <alignment horizontal="right" vertical="top" wrapText="1"/>
    </xf>
    <xf numFmtId="165" fontId="16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125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2" fontId="111" fillId="33" borderId="2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Fill="1" applyBorder="1" applyAlignment="1">
      <alignment/>
    </xf>
    <xf numFmtId="0" fontId="27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166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2" fontId="112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indent="3"/>
    </xf>
    <xf numFmtId="2" fontId="32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19" fillId="0" borderId="0" xfId="0" applyFont="1" applyFill="1" applyBorder="1" applyAlignment="1">
      <alignment horizontal="right" indent="3"/>
    </xf>
    <xf numFmtId="2" fontId="32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0" fontId="23" fillId="0" borderId="0" xfId="0" applyFont="1" applyBorder="1" applyAlignment="1">
      <alignment/>
    </xf>
    <xf numFmtId="2" fontId="22" fillId="0" borderId="0" xfId="0" applyNumberFormat="1" applyFont="1" applyFill="1" applyBorder="1" applyAlignment="1">
      <alignment/>
    </xf>
    <xf numFmtId="165" fontId="15" fillId="0" borderId="0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5" fontId="15" fillId="0" borderId="11" xfId="0" applyNumberFormat="1" applyFont="1" applyBorder="1" applyAlignment="1">
      <alignment/>
    </xf>
    <xf numFmtId="165" fontId="15" fillId="0" borderId="0" xfId="0" applyNumberFormat="1" applyFont="1" applyAlignment="1">
      <alignment/>
    </xf>
    <xf numFmtId="0" fontId="15" fillId="0" borderId="22" xfId="0" applyFont="1" applyBorder="1" applyAlignment="1">
      <alignment/>
    </xf>
    <xf numFmtId="2" fontId="43" fillId="0" borderId="0" xfId="0" applyNumberFormat="1" applyFont="1" applyAlignment="1">
      <alignment/>
    </xf>
    <xf numFmtId="0" fontId="29" fillId="0" borderId="0" xfId="0" applyFont="1" applyFill="1" applyBorder="1" applyAlignment="1">
      <alignment/>
    </xf>
    <xf numFmtId="165" fontId="15" fillId="0" borderId="0" xfId="0" applyNumberFormat="1" applyFont="1" applyBorder="1" applyAlignment="1">
      <alignment/>
    </xf>
    <xf numFmtId="2" fontId="43" fillId="0" borderId="0" xfId="0" applyNumberFormat="1" applyFont="1" applyBorder="1" applyAlignment="1">
      <alignment/>
    </xf>
    <xf numFmtId="1" fontId="15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33" borderId="20" xfId="0" applyFill="1" applyBorder="1" applyAlignment="1">
      <alignment horizontal="center"/>
    </xf>
    <xf numFmtId="0" fontId="51" fillId="37" borderId="0" xfId="0" applyFont="1" applyFill="1" applyAlignment="1">
      <alignment horizontal="left"/>
    </xf>
    <xf numFmtId="14" fontId="0" fillId="0" borderId="0" xfId="0" applyNumberFormat="1" applyAlignment="1">
      <alignment horizontal="center"/>
    </xf>
    <xf numFmtId="0" fontId="19" fillId="36" borderId="20" xfId="0" applyFon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15" fillId="36" borderId="20" xfId="0" applyFont="1" applyFill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1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49" fontId="0" fillId="0" borderId="0" xfId="0" applyNumberFormat="1" applyFill="1" applyBorder="1" applyAlignment="1">
      <alignment/>
    </xf>
    <xf numFmtId="0" fontId="45" fillId="0" borderId="0" xfId="0" applyFont="1" applyFill="1" applyAlignment="1">
      <alignment/>
    </xf>
    <xf numFmtId="0" fontId="18" fillId="0" borderId="0" xfId="0" applyFont="1" applyFill="1" applyAlignment="1">
      <alignment vertical="top"/>
    </xf>
    <xf numFmtId="0" fontId="15" fillId="0" borderId="0" xfId="0" applyFont="1" applyFill="1" applyAlignment="1">
      <alignment horizontal="left"/>
    </xf>
    <xf numFmtId="0" fontId="0" fillId="36" borderId="10" xfId="0" applyFill="1" applyBorder="1" applyAlignment="1">
      <alignment/>
    </xf>
    <xf numFmtId="2" fontId="15" fillId="36" borderId="10" xfId="0" applyNumberFormat="1" applyFont="1" applyFill="1" applyBorder="1" applyAlignment="1">
      <alignment/>
    </xf>
    <xf numFmtId="2" fontId="16" fillId="36" borderId="11" xfId="0" applyNumberFormat="1" applyFont="1" applyFill="1" applyBorder="1" applyAlignment="1">
      <alignment/>
    </xf>
    <xf numFmtId="2" fontId="0" fillId="36" borderId="10" xfId="0" applyNumberFormat="1" applyFill="1" applyBorder="1" applyAlignment="1">
      <alignment/>
    </xf>
    <xf numFmtId="2" fontId="122" fillId="36" borderId="0" xfId="0" applyNumberFormat="1" applyFont="1" applyFill="1" applyBorder="1" applyAlignment="1">
      <alignment/>
    </xf>
    <xf numFmtId="14" fontId="0" fillId="0" borderId="15" xfId="0" applyNumberFormat="1" applyBorder="1" applyAlignment="1">
      <alignment horizontal="left"/>
    </xf>
    <xf numFmtId="2" fontId="111" fillId="0" borderId="22" xfId="0" applyNumberFormat="1" applyFont="1" applyBorder="1" applyAlignment="1">
      <alignment horizontal="center"/>
    </xf>
    <xf numFmtId="2" fontId="96" fillId="38" borderId="0" xfId="0" applyNumberFormat="1" applyFont="1" applyFill="1" applyBorder="1" applyAlignment="1">
      <alignment/>
    </xf>
    <xf numFmtId="2" fontId="23" fillId="38" borderId="10" xfId="0" applyNumberFormat="1" applyFont="1" applyFill="1" applyBorder="1" applyAlignment="1">
      <alignment/>
    </xf>
    <xf numFmtId="0" fontId="0" fillId="0" borderId="0" xfId="0" applyFill="1" applyAlignment="1">
      <alignment horizontal="center" vertical="center" wrapText="1"/>
    </xf>
    <xf numFmtId="0" fontId="34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 wrapText="1"/>
    </xf>
    <xf numFmtId="2" fontId="0" fillId="0" borderId="0" xfId="0" applyNumberFormat="1" applyAlignment="1">
      <alignment horizontal="right"/>
    </xf>
    <xf numFmtId="2" fontId="0" fillId="0" borderId="15" xfId="0" applyNumberFormat="1" applyBorder="1" applyAlignment="1">
      <alignment horizontal="right"/>
    </xf>
    <xf numFmtId="2" fontId="96" fillId="38" borderId="0" xfId="0" applyNumberFormat="1" applyFont="1" applyFill="1" applyAlignment="1">
      <alignment/>
    </xf>
    <xf numFmtId="165" fontId="0" fillId="33" borderId="0" xfId="0" applyNumberFormat="1" applyFill="1" applyAlignment="1">
      <alignment/>
    </xf>
    <xf numFmtId="165" fontId="96" fillId="38" borderId="0" xfId="0" applyNumberFormat="1" applyFont="1" applyFill="1" applyAlignment="1">
      <alignment/>
    </xf>
    <xf numFmtId="2" fontId="22" fillId="33" borderId="0" xfId="0" applyNumberFormat="1" applyFont="1" applyFill="1" applyAlignment="1">
      <alignment/>
    </xf>
    <xf numFmtId="2" fontId="43" fillId="33" borderId="0" xfId="0" applyNumberFormat="1" applyFont="1" applyFill="1" applyBorder="1" applyAlignment="1">
      <alignment/>
    </xf>
    <xf numFmtId="2" fontId="22" fillId="33" borderId="10" xfId="0" applyNumberFormat="1" applyFont="1" applyFill="1" applyBorder="1" applyAlignment="1">
      <alignment/>
    </xf>
    <xf numFmtId="2" fontId="43" fillId="33" borderId="10" xfId="0" applyNumberFormat="1" applyFont="1" applyFill="1" applyBorder="1" applyAlignment="1">
      <alignment/>
    </xf>
    <xf numFmtId="0" fontId="0" fillId="39" borderId="20" xfId="0" applyFill="1" applyBorder="1" applyAlignment="1">
      <alignment horizontal="center"/>
    </xf>
    <xf numFmtId="0" fontId="51" fillId="39" borderId="0" xfId="0" applyFont="1" applyFill="1" applyAlignment="1">
      <alignment horizontal="left"/>
    </xf>
    <xf numFmtId="0" fontId="15" fillId="39" borderId="0" xfId="0" applyFont="1" applyFill="1" applyAlignment="1">
      <alignment horizontal="center"/>
    </xf>
    <xf numFmtId="0" fontId="15" fillId="39" borderId="20" xfId="0" applyFont="1" applyFill="1" applyBorder="1" applyAlignment="1">
      <alignment horizontal="left"/>
    </xf>
    <xf numFmtId="0" fontId="22" fillId="39" borderId="20" xfId="0" applyFont="1" applyFill="1" applyBorder="1" applyAlignment="1">
      <alignment horizontal="center"/>
    </xf>
    <xf numFmtId="0" fontId="22" fillId="39" borderId="14" xfId="0" applyFont="1" applyFill="1" applyBorder="1" applyAlignment="1">
      <alignment horizontal="center"/>
    </xf>
    <xf numFmtId="0" fontId="19" fillId="39" borderId="20" xfId="0" applyFont="1" applyFill="1" applyBorder="1" applyAlignment="1">
      <alignment horizontal="center"/>
    </xf>
    <xf numFmtId="0" fontId="15" fillId="39" borderId="20" xfId="0" applyFont="1" applyFill="1" applyBorder="1" applyAlignment="1">
      <alignment horizontal="center"/>
    </xf>
    <xf numFmtId="0" fontId="15" fillId="39" borderId="14" xfId="0" applyFont="1" applyFill="1" applyBorder="1" applyAlignment="1">
      <alignment horizontal="left"/>
    </xf>
    <xf numFmtId="2" fontId="0" fillId="39" borderId="20" xfId="0" applyNumberForma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0" fillId="39" borderId="0" xfId="0" applyFill="1" applyAlignment="1">
      <alignment horizontal="left"/>
    </xf>
    <xf numFmtId="0" fontId="0" fillId="39" borderId="20" xfId="0" applyFill="1" applyBorder="1" applyAlignment="1">
      <alignment horizontal="left"/>
    </xf>
    <xf numFmtId="0" fontId="15" fillId="39" borderId="0" xfId="0" applyFont="1" applyFill="1" applyAlignment="1">
      <alignment horizontal="left"/>
    </xf>
    <xf numFmtId="0" fontId="0" fillId="39" borderId="0" xfId="0" applyFill="1" applyAlignment="1">
      <alignment/>
    </xf>
    <xf numFmtId="166" fontId="0" fillId="0" borderId="0" xfId="0" applyNumberFormat="1" applyFill="1" applyAlignment="1">
      <alignment/>
    </xf>
    <xf numFmtId="0" fontId="126" fillId="0" borderId="15" xfId="0" applyFont="1" applyBorder="1" applyAlignment="1">
      <alignment horizontal="center"/>
    </xf>
    <xf numFmtId="14" fontId="0" fillId="0" borderId="13" xfId="0" applyNumberFormat="1" applyBorder="1" applyAlignment="1">
      <alignment horizontal="left"/>
    </xf>
    <xf numFmtId="0" fontId="96" fillId="0" borderId="13" xfId="0" applyFont="1" applyBorder="1" applyAlignment="1">
      <alignment/>
    </xf>
    <xf numFmtId="0" fontId="0" fillId="33" borderId="15" xfId="0" applyFill="1" applyBorder="1" applyAlignment="1">
      <alignment/>
    </xf>
    <xf numFmtId="2" fontId="119" fillId="33" borderId="0" xfId="0" applyNumberFormat="1" applyFont="1" applyFill="1" applyBorder="1" applyAlignment="1">
      <alignment/>
    </xf>
    <xf numFmtId="2" fontId="119" fillId="33" borderId="15" xfId="0" applyNumberFormat="1" applyFont="1" applyFill="1" applyBorder="1" applyAlignment="1">
      <alignment horizontal="center"/>
    </xf>
    <xf numFmtId="2" fontId="109" fillId="33" borderId="0" xfId="0" applyNumberFormat="1" applyFont="1" applyFill="1" applyAlignment="1">
      <alignment/>
    </xf>
    <xf numFmtId="2" fontId="109" fillId="33" borderId="15" xfId="0" applyNumberFormat="1" applyFont="1" applyFill="1" applyBorder="1" applyAlignment="1">
      <alignment horizontal="right"/>
    </xf>
    <xf numFmtId="2" fontId="109" fillId="33" borderId="15" xfId="0" applyNumberFormat="1" applyFont="1" applyFill="1" applyBorder="1" applyAlignment="1">
      <alignment/>
    </xf>
    <xf numFmtId="2" fontId="0" fillId="0" borderId="17" xfId="0" applyNumberFormat="1" applyBorder="1" applyAlignment="1">
      <alignment/>
    </xf>
    <xf numFmtId="49" fontId="0" fillId="0" borderId="11" xfId="0" applyNumberFormat="1" applyBorder="1" applyAlignment="1">
      <alignment/>
    </xf>
    <xf numFmtId="2" fontId="124" fillId="0" borderId="17" xfId="0" applyNumberFormat="1" applyFont="1" applyBorder="1" applyAlignment="1">
      <alignment/>
    </xf>
    <xf numFmtId="2" fontId="125" fillId="0" borderId="11" xfId="0" applyNumberFormat="1" applyFont="1" applyBorder="1" applyAlignment="1">
      <alignment/>
    </xf>
    <xf numFmtId="0" fontId="96" fillId="33" borderId="0" xfId="0" applyFont="1" applyFill="1" applyAlignment="1">
      <alignment horizontal="left"/>
    </xf>
    <xf numFmtId="0" fontId="15" fillId="33" borderId="0" xfId="0" applyFont="1" applyFill="1" applyAlignment="1">
      <alignment/>
    </xf>
    <xf numFmtId="0" fontId="16" fillId="33" borderId="11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2" fontId="119" fillId="33" borderId="0" xfId="0" applyNumberFormat="1" applyFont="1" applyFill="1" applyAlignment="1">
      <alignment/>
    </xf>
    <xf numFmtId="2" fontId="112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/>
    </xf>
    <xf numFmtId="0" fontId="15" fillId="33" borderId="19" xfId="0" applyFont="1" applyFill="1" applyBorder="1" applyAlignment="1">
      <alignment horizontal="center" vertical="top" wrapText="1"/>
    </xf>
    <xf numFmtId="0" fontId="32" fillId="33" borderId="11" xfId="0" applyFont="1" applyFill="1" applyBorder="1" applyAlignment="1">
      <alignment horizontal="center" vertical="top" wrapText="1"/>
    </xf>
    <xf numFmtId="0" fontId="32" fillId="33" borderId="14" xfId="0" applyFont="1" applyFill="1" applyBorder="1" applyAlignment="1">
      <alignment horizontal="center" vertical="top" wrapText="1"/>
    </xf>
    <xf numFmtId="165" fontId="15" fillId="33" borderId="17" xfId="0" applyNumberFormat="1" applyFont="1" applyFill="1" applyBorder="1" applyAlignment="1">
      <alignment horizontal="right"/>
    </xf>
    <xf numFmtId="0" fontId="120" fillId="33" borderId="22" xfId="0" applyFont="1" applyFill="1" applyBorder="1" applyAlignment="1">
      <alignment/>
    </xf>
    <xf numFmtId="0" fontId="120" fillId="33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127" fillId="0" borderId="0" xfId="0" applyFont="1" applyBorder="1" applyAlignment="1">
      <alignment/>
    </xf>
    <xf numFmtId="166" fontId="96" fillId="0" borderId="22" xfId="0" applyNumberFormat="1" applyFont="1" applyBorder="1" applyAlignment="1">
      <alignment/>
    </xf>
    <xf numFmtId="166" fontId="96" fillId="0" borderId="15" xfId="0" applyNumberFormat="1" applyFont="1" applyBorder="1" applyAlignment="1">
      <alignment/>
    </xf>
    <xf numFmtId="166" fontId="96" fillId="0" borderId="11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40" xfId="0" applyFon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0" fillId="0" borderId="43" xfId="0" applyNumberFormat="1" applyBorder="1" applyAlignment="1">
      <alignment/>
    </xf>
    <xf numFmtId="166" fontId="96" fillId="0" borderId="46" xfId="0" applyNumberFormat="1" applyFont="1" applyBorder="1" applyAlignment="1">
      <alignment/>
    </xf>
    <xf numFmtId="166" fontId="0" fillId="0" borderId="46" xfId="0" applyNumberFormat="1" applyBorder="1" applyAlignment="1">
      <alignment/>
    </xf>
    <xf numFmtId="166" fontId="0" fillId="0" borderId="31" xfId="0" applyNumberFormat="1" applyBorder="1" applyAlignment="1">
      <alignment/>
    </xf>
    <xf numFmtId="0" fontId="0" fillId="0" borderId="51" xfId="0" applyBorder="1" applyAlignment="1">
      <alignment/>
    </xf>
    <xf numFmtId="166" fontId="96" fillId="0" borderId="52" xfId="0" applyNumberFormat="1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96" fillId="0" borderId="55" xfId="0" applyFont="1" applyBorder="1" applyAlignment="1">
      <alignment/>
    </xf>
    <xf numFmtId="166" fontId="96" fillId="0" borderId="29" xfId="0" applyNumberFormat="1" applyFont="1" applyBorder="1" applyAlignment="1">
      <alignment/>
    </xf>
    <xf numFmtId="0" fontId="96" fillId="0" borderId="27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9" xfId="0" applyBorder="1" applyAlignment="1">
      <alignment horizontal="center"/>
    </xf>
    <xf numFmtId="0" fontId="96" fillId="0" borderId="42" xfId="0" applyFont="1" applyBorder="1" applyAlignment="1">
      <alignment/>
    </xf>
    <xf numFmtId="49" fontId="0" fillId="0" borderId="25" xfId="0" applyNumberFormat="1" applyBorder="1" applyAlignment="1">
      <alignment horizontal="left"/>
    </xf>
    <xf numFmtId="0" fontId="0" fillId="0" borderId="40" xfId="0" applyBorder="1" applyAlignment="1">
      <alignment horizontal="left"/>
    </xf>
    <xf numFmtId="10" fontId="23" fillId="0" borderId="0" xfId="0" applyNumberFormat="1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41" xfId="0" applyBorder="1" applyAlignment="1">
      <alignment/>
    </xf>
    <xf numFmtId="0" fontId="0" fillId="0" borderId="58" xfId="0" applyBorder="1" applyAlignment="1">
      <alignment/>
    </xf>
    <xf numFmtId="0" fontId="0" fillId="0" borderId="39" xfId="0" applyBorder="1" applyAlignment="1">
      <alignment/>
    </xf>
    <xf numFmtId="166" fontId="96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166" fontId="0" fillId="0" borderId="47" xfId="0" applyNumberFormat="1" applyBorder="1" applyAlignment="1">
      <alignment/>
    </xf>
    <xf numFmtId="166" fontId="96" fillId="0" borderId="59" xfId="0" applyNumberFormat="1" applyFont="1" applyBorder="1" applyAlignment="1">
      <alignment/>
    </xf>
    <xf numFmtId="166" fontId="0" fillId="0" borderId="59" xfId="0" applyNumberFormat="1" applyBorder="1" applyAlignment="1">
      <alignment/>
    </xf>
    <xf numFmtId="166" fontId="0" fillId="0" borderId="56" xfId="0" applyNumberFormat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ont="1" applyBorder="1" applyAlignment="1">
      <alignment/>
    </xf>
    <xf numFmtId="166" fontId="0" fillId="0" borderId="26" xfId="0" applyNumberFormat="1" applyBorder="1" applyAlignment="1">
      <alignment/>
    </xf>
    <xf numFmtId="167" fontId="96" fillId="0" borderId="45" xfId="0" applyNumberFormat="1" applyFont="1" applyFill="1" applyBorder="1" applyAlignment="1">
      <alignment/>
    </xf>
    <xf numFmtId="167" fontId="96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0" fontId="0" fillId="0" borderId="60" xfId="0" applyFont="1" applyBorder="1" applyAlignment="1">
      <alignment/>
    </xf>
    <xf numFmtId="49" fontId="0" fillId="0" borderId="28" xfId="0" applyNumberFormat="1" applyBorder="1" applyAlignment="1">
      <alignment/>
    </xf>
    <xf numFmtId="167" fontId="96" fillId="0" borderId="27" xfId="0" applyNumberFormat="1" applyFont="1" applyBorder="1" applyAlignment="1">
      <alignment/>
    </xf>
    <xf numFmtId="167" fontId="0" fillId="0" borderId="30" xfId="0" applyNumberFormat="1" applyBorder="1" applyAlignment="1">
      <alignment/>
    </xf>
    <xf numFmtId="167" fontId="0" fillId="0" borderId="61" xfId="0" applyNumberFormat="1" applyBorder="1" applyAlignment="1">
      <alignment/>
    </xf>
    <xf numFmtId="0" fontId="0" fillId="0" borderId="44" xfId="0" applyFont="1" applyBorder="1" applyAlignment="1">
      <alignment/>
    </xf>
    <xf numFmtId="166" fontId="0" fillId="0" borderId="10" xfId="0" applyNumberFormat="1" applyFill="1" applyBorder="1" applyAlignment="1">
      <alignment/>
    </xf>
    <xf numFmtId="166" fontId="0" fillId="0" borderId="40" xfId="0" applyNumberFormat="1" applyBorder="1" applyAlignment="1">
      <alignment/>
    </xf>
    <xf numFmtId="0" fontId="0" fillId="0" borderId="62" xfId="0" applyBorder="1" applyAlignment="1">
      <alignment/>
    </xf>
    <xf numFmtId="166" fontId="0" fillId="0" borderId="27" xfId="0" applyNumberFormat="1" applyFill="1" applyBorder="1" applyAlignment="1">
      <alignment/>
    </xf>
    <xf numFmtId="166" fontId="0" fillId="0" borderId="27" xfId="0" applyNumberFormat="1" applyBorder="1" applyAlignment="1">
      <alignment/>
    </xf>
    <xf numFmtId="166" fontId="0" fillId="0" borderId="28" xfId="0" applyNumberFormat="1" applyBorder="1" applyAlignment="1">
      <alignment/>
    </xf>
    <xf numFmtId="0" fontId="0" fillId="0" borderId="63" xfId="0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96" fillId="38" borderId="54" xfId="0" applyFont="1" applyFill="1" applyBorder="1" applyAlignment="1">
      <alignment/>
    </xf>
    <xf numFmtId="0" fontId="0" fillId="0" borderId="4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FNmg(FNps)</a:t>
            </a:r>
          </a:p>
        </c:rich>
      </c:tx>
      <c:layout>
        <c:manualLayout>
          <c:xMode val="factor"/>
          <c:yMode val="factor"/>
          <c:x val="-0.004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76"/>
          <c:w val="0.9465"/>
          <c:h val="0.86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FF"/>
                </a:solidFill>
                <a:prstDash val="dash"/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'2.2.1_обр. MG'!$D$6:$D$13</c:f>
              <c:numCache/>
            </c:numRef>
          </c:xVal>
          <c:yVal>
            <c:numRef>
              <c:f>'2.2.1_обр. MG'!$F$6:$F$13</c:f>
              <c:numCache/>
            </c:numRef>
          </c:yVal>
          <c:smooth val="0"/>
        </c:ser>
        <c:axId val="25126943"/>
        <c:axId val="24815896"/>
      </c:scatterChart>
      <c:valAx>
        <c:axId val="25126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FNps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815896"/>
        <c:crosses val="autoZero"/>
        <c:crossBetween val="midCat"/>
        <c:dispUnits/>
      </c:valAx>
      <c:valAx>
        <c:axId val="24815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FNmg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1269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MP30</a:t>
            </a:r>
          </a:p>
        </c:rich>
      </c:tx>
      <c:layout>
        <c:manualLayout>
          <c:xMode val="factor"/>
          <c:yMode val="factor"/>
          <c:x val="-0.002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061"/>
          <c:w val="0.89225"/>
          <c:h val="0.8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'2.2.2_обр. MP'!$A$30:$A$35</c:f>
              <c:numCache/>
            </c:numRef>
          </c:xVal>
          <c:yVal>
            <c:numRef>
              <c:f>'2.2.2_обр. MP'!$B$30:$B$35</c:f>
              <c:numCache/>
            </c:numRef>
          </c:yVal>
          <c:smooth val="0"/>
        </c:ser>
        <c:axId val="59585577"/>
        <c:axId val="66508146"/>
      </c:scatterChart>
      <c:valAx>
        <c:axId val="59585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FNss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508146"/>
        <c:crosses val="autoZero"/>
        <c:crossBetween val="midCat"/>
        <c:dispUnits/>
      </c:valAx>
      <c:valAx>
        <c:axId val="66508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FNmp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5855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FNmg(FNss)_Magne Gage</a:t>
            </a:r>
          </a:p>
        </c:rich>
      </c:tx>
      <c:layout>
        <c:manualLayout>
          <c:xMode val="factor"/>
          <c:yMode val="factor"/>
          <c:x val="-0.003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0825"/>
          <c:w val="0.885"/>
          <c:h val="0.81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'2.2.2_обр. MP'!$F$17:$F$20</c:f>
              <c:numCache/>
            </c:numRef>
          </c:xVal>
          <c:yVal>
            <c:numRef>
              <c:f>'2.2.2_обр. MP'!$H$17:$H$20</c:f>
              <c:numCache/>
            </c:numRef>
          </c:yVal>
          <c:smooth val="0"/>
        </c:ser>
        <c:axId val="61702403"/>
        <c:axId val="18450716"/>
      </c:scatterChart>
      <c:valAx>
        <c:axId val="61702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FNss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450716"/>
        <c:crosses val="autoZero"/>
        <c:crossBetween val="midCat"/>
        <c:dispUnits/>
      </c:valAx>
      <c:valAx>
        <c:axId val="18450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FNmg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70240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75"/>
          <c:y val="0.15825"/>
          <c:w val="0.9667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'2.2.2_обр. MP'!$B$82:$B$86</c:f>
              <c:numCache/>
            </c:numRef>
          </c:xVal>
          <c:yVal>
            <c:numRef>
              <c:f>'2.2.2_обр. MP'!$C$82:$C$86</c:f>
              <c:numCache/>
            </c:numRef>
          </c:yVal>
          <c:smooth val="0"/>
        </c:ser>
        <c:axId val="31838717"/>
        <c:axId val="18112998"/>
      </c:scatterChart>
      <c:valAx>
        <c:axId val="3183871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112998"/>
        <c:crosses val="autoZero"/>
        <c:crossBetween val="midCat"/>
        <c:dispUnits/>
      </c:valAx>
      <c:valAx>
        <c:axId val="181129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838717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75"/>
          <c:y val="0.141"/>
          <c:w val="0.96675"/>
          <c:h val="0.8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'2.2.2_обр. MP'!$B$96:$B$100</c:f>
              <c:numCache/>
            </c:numRef>
          </c:xVal>
          <c:yVal>
            <c:numRef>
              <c:f>'2.2.2_обр. MP'!$C$96:$C$100</c:f>
              <c:numCache/>
            </c:numRef>
          </c:yVal>
          <c:smooth val="0"/>
        </c:ser>
        <c:axId val="28799255"/>
        <c:axId val="57866704"/>
      </c:scatterChart>
      <c:valAx>
        <c:axId val="2879925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866704"/>
        <c:crosses val="autoZero"/>
        <c:crossBetween val="midCat"/>
        <c:dispUnits/>
      </c:valAx>
      <c:valAx>
        <c:axId val="578667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799255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FN-mg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FN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)_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MG</a:t>
            </a:r>
          </a:p>
        </c:rich>
      </c:tx>
      <c:layout>
        <c:manualLayout>
          <c:xMode val="factor"/>
          <c:yMode val="factor"/>
          <c:x val="-0.06275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925"/>
          <c:y val="0.09875"/>
          <c:w val="0.84675"/>
          <c:h val="0.80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'[1]обр. FN'!$B$301:$B$308</c:f>
              <c:numCache>
                <c:ptCount val="8"/>
                <c:pt idx="0">
                  <c:v>2.8</c:v>
                </c:pt>
                <c:pt idx="1">
                  <c:v>18.6</c:v>
                </c:pt>
                <c:pt idx="2">
                  <c:v>17.7</c:v>
                </c:pt>
                <c:pt idx="3">
                  <c:v>12.2</c:v>
                </c:pt>
                <c:pt idx="4">
                  <c:v>7.8</c:v>
                </c:pt>
                <c:pt idx="5">
                  <c:v>5.3</c:v>
                </c:pt>
                <c:pt idx="6">
                  <c:v>21.6</c:v>
                </c:pt>
                <c:pt idx="7">
                  <c:v>23.7</c:v>
                </c:pt>
              </c:numCache>
            </c:numRef>
          </c:xVal>
          <c:yVal>
            <c:numRef>
              <c:f>'[1]обр. FN'!$J$301:$J$308</c:f>
              <c:numCache>
                <c:ptCount val="8"/>
                <c:pt idx="0">
                  <c:v>3.8304000000000045</c:v>
                </c:pt>
                <c:pt idx="1">
                  <c:v>21.7497</c:v>
                </c:pt>
                <c:pt idx="2">
                  <c:v>20.8824</c:v>
                </c:pt>
                <c:pt idx="3">
                  <c:v>14.414400000000008</c:v>
                </c:pt>
                <c:pt idx="4">
                  <c:v>9.783900000000003</c:v>
                </c:pt>
                <c:pt idx="5">
                  <c:v>6.623400000000004</c:v>
                </c:pt>
                <c:pt idx="6">
                  <c:v>25.439400000000003</c:v>
                </c:pt>
                <c:pt idx="7">
                  <c:v>29.4084</c:v>
                </c:pt>
              </c:numCache>
            </c:numRef>
          </c:yVal>
          <c:smooth val="0"/>
        </c:ser>
        <c:axId val="51038289"/>
        <c:axId val="56691418"/>
      </c:scatterChart>
      <c:valAx>
        <c:axId val="51038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691418"/>
        <c:crosses val="autoZero"/>
        <c:crossBetween val="midCat"/>
        <c:dispUnits/>
      </c:valAx>
      <c:valAx>
        <c:axId val="56691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0382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Ф(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FN)_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МК-1.2Ф</a:t>
            </a:r>
          </a:p>
        </c:rich>
      </c:tx>
      <c:layout>
        <c:manualLayout>
          <c:xMode val="factor"/>
          <c:yMode val="factor"/>
          <c:x val="0.090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4725"/>
          <c:w val="0.9145"/>
          <c:h val="0.9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'[2]МК-1.2Ф'!$B$34:$B$41</c:f>
              <c:numCache>
                <c:ptCount val="8"/>
                <c:pt idx="0">
                  <c:v>2.8</c:v>
                </c:pt>
                <c:pt idx="1">
                  <c:v>5.3</c:v>
                </c:pt>
                <c:pt idx="2">
                  <c:v>7.8</c:v>
                </c:pt>
                <c:pt idx="3">
                  <c:v>12.2</c:v>
                </c:pt>
                <c:pt idx="4">
                  <c:v>17.7</c:v>
                </c:pt>
                <c:pt idx="5">
                  <c:v>18.6</c:v>
                </c:pt>
                <c:pt idx="6">
                  <c:v>21.6</c:v>
                </c:pt>
                <c:pt idx="7">
                  <c:v>23.7</c:v>
                </c:pt>
              </c:numCache>
            </c:numRef>
          </c:xVal>
          <c:yVal>
            <c:numRef>
              <c:f>'[2]МК-1.2Ф'!$I$34:$I$41</c:f>
              <c:numCache>
                <c:ptCount val="8"/>
                <c:pt idx="0">
                  <c:v>1.202</c:v>
                </c:pt>
                <c:pt idx="1">
                  <c:v>2.554</c:v>
                </c:pt>
                <c:pt idx="2">
                  <c:v>4.127999999999999</c:v>
                </c:pt>
                <c:pt idx="3">
                  <c:v>8.389999999999999</c:v>
                </c:pt>
                <c:pt idx="4">
                  <c:v>11.286</c:v>
                </c:pt>
                <c:pt idx="5">
                  <c:v>11.684000000000001</c:v>
                </c:pt>
                <c:pt idx="6">
                  <c:v>14.034</c:v>
                </c:pt>
                <c:pt idx="7">
                  <c:v>15.894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'[2]МК-1.2Ф'!$B$34:$B$41</c:f>
              <c:numCache>
                <c:ptCount val="8"/>
                <c:pt idx="0">
                  <c:v>2.8</c:v>
                </c:pt>
                <c:pt idx="1">
                  <c:v>5.3</c:v>
                </c:pt>
                <c:pt idx="2">
                  <c:v>7.8</c:v>
                </c:pt>
                <c:pt idx="3">
                  <c:v>12.2</c:v>
                </c:pt>
                <c:pt idx="4">
                  <c:v>17.7</c:v>
                </c:pt>
                <c:pt idx="5">
                  <c:v>18.6</c:v>
                </c:pt>
                <c:pt idx="6">
                  <c:v>21.6</c:v>
                </c:pt>
                <c:pt idx="7">
                  <c:v>23.7</c:v>
                </c:pt>
              </c:numCache>
            </c:numRef>
          </c:xVal>
          <c:yVal>
            <c:numRef>
              <c:f>'[2]МК-1.2Ф'!$S$34:$S$41</c:f>
              <c:numCache>
                <c:ptCount val="8"/>
                <c:pt idx="0">
                  <c:v>1.1640000000000001</c:v>
                </c:pt>
                <c:pt idx="1">
                  <c:v>2.5</c:v>
                </c:pt>
                <c:pt idx="2">
                  <c:v>4.082</c:v>
                </c:pt>
                <c:pt idx="3">
                  <c:v>7.901999999999999</c:v>
                </c:pt>
                <c:pt idx="4">
                  <c:v>10.866</c:v>
                </c:pt>
                <c:pt idx="5">
                  <c:v>11.022</c:v>
                </c:pt>
                <c:pt idx="6">
                  <c:v>13.454000000000002</c:v>
                </c:pt>
                <c:pt idx="7">
                  <c:v>14.825999999999999</c:v>
                </c:pt>
              </c:numCache>
            </c:numRef>
          </c:yVal>
          <c:smooth val="0"/>
        </c:ser>
        <c:axId val="40460715"/>
        <c:axId val="28602116"/>
      </c:scatterChart>
      <c:valAx>
        <c:axId val="40460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FN_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англ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602116"/>
        <c:crosses val="autoZero"/>
        <c:crossBetween val="midCat"/>
        <c:dispUnits/>
      </c:valAx>
      <c:valAx>
        <c:axId val="28602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МК-1.2Ф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2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60715"/>
        <c:crosses val="autoZero"/>
        <c:crossBetween val="midCat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Ф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mp(FNn)_MP30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_калибровка по Ф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11"/>
          <c:w val="0.89475"/>
          <c:h val="0.83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'2.2.3_обр. FN'!$C$17:$C$24</c:f>
              <c:numCache/>
            </c:numRef>
          </c:xVal>
          <c:yVal>
            <c:numRef>
              <c:f>'2.2.3_обр. FN'!$D$17:$D$24</c:f>
              <c:numCache/>
            </c:numRef>
          </c:yVal>
          <c:smooth val="0"/>
        </c:ser>
        <c:axId val="56092453"/>
        <c:axId val="35070030"/>
      </c:scatterChart>
      <c:valAx>
        <c:axId val="56092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FNn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070030"/>
        <c:crosses val="autoZero"/>
        <c:crossBetween val="midCat"/>
        <c:dispUnits/>
      </c:valAx>
      <c:valAx>
        <c:axId val="35070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Фмр, %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0924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FNmp(FNn)_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калибровка по 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FN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75"/>
          <c:y val="0.11175"/>
          <c:w val="0.9185"/>
          <c:h val="0.78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'2.2.3_обр. FN'!$C$30:$C$36</c:f>
              <c:numCache/>
            </c:numRef>
          </c:xVal>
          <c:yVal>
            <c:numRef>
              <c:f>'2.2.3_обр. FN'!$O$30:$O$36</c:f>
              <c:numCache/>
            </c:numRef>
          </c:yVal>
          <c:smooth val="0"/>
        </c:ser>
        <c:axId val="47194815"/>
        <c:axId val="22100152"/>
      </c:scatterChart>
      <c:valAx>
        <c:axId val="47194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FNn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100152"/>
        <c:crosses val="autoZero"/>
        <c:crossBetween val="midCat"/>
        <c:dispUnits/>
      </c:valAx>
      <c:valAx>
        <c:axId val="22100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FNmp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19481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Фмк(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FNn)_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МК-1.2Ф</a:t>
            </a:r>
          </a:p>
        </c:rich>
      </c:tx>
      <c:layout>
        <c:manualLayout>
          <c:xMode val="factor"/>
          <c:yMode val="factor"/>
          <c:x val="-0.00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07925"/>
          <c:w val="0.93625"/>
          <c:h val="0.88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'2.2.3_обр. FN'!$B$57:$B$64</c:f>
              <c:numCache/>
            </c:numRef>
          </c:xVal>
          <c:yVal>
            <c:numRef>
              <c:f>'2.2.3_обр. FN'!$N$57:$N$64</c:f>
              <c:numCache/>
            </c:numRef>
          </c:yVal>
          <c:smooth val="0"/>
        </c:ser>
        <c:axId val="64683641"/>
        <c:axId val="45281858"/>
      </c:scatterChart>
      <c:valAx>
        <c:axId val="64683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FNn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281858"/>
        <c:crosses val="autoZero"/>
        <c:crossBetween val="midCat"/>
        <c:dispUnits/>
      </c:valAx>
      <c:valAx>
        <c:axId val="45281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Фмк, %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68364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Фнц(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FNn)_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МФ-51НЦ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"/>
          <c:y val="0.08125"/>
          <c:w val="0.9015"/>
          <c:h val="0.86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'2.2.3_обр. FN'!$B$92:$B$99</c:f>
              <c:numCache/>
            </c:numRef>
          </c:xVal>
          <c:yVal>
            <c:numRef>
              <c:f>'2.2.3_обр. FN'!$E$92:$E$99</c:f>
              <c:numCache/>
            </c:numRef>
          </c:yVal>
          <c:smooth val="0"/>
        </c:ser>
        <c:axId val="4883539"/>
        <c:axId val="43951852"/>
      </c:scatterChart>
      <c:valAx>
        <c:axId val="488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FNn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951852"/>
        <c:crosses val="autoZero"/>
        <c:crossBetween val="midCat"/>
        <c:dispUnits/>
      </c:valAx>
      <c:valAx>
        <c:axId val="4395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Фнц, %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835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Фмр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(FNps)</a:t>
            </a:r>
          </a:p>
        </c:rich>
      </c:tx>
      <c:layout>
        <c:manualLayout>
          <c:xMode val="factor"/>
          <c:yMode val="factor"/>
          <c:x val="-0.002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0665"/>
          <c:w val="0.95225"/>
          <c:h val="0.87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FF"/>
                </a:solidFill>
                <a:prstDash val="dash"/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'2.2.1_обр. MG'!$C$22:$C$29</c:f>
              <c:numCache/>
            </c:numRef>
          </c:xVal>
          <c:yVal>
            <c:numRef>
              <c:f>'2.2.1_обр. MG'!$D$22:$D$29</c:f>
              <c:numCache/>
            </c:numRef>
          </c:yVal>
          <c:smooth val="0"/>
        </c:ser>
        <c:axId val="22016473"/>
        <c:axId val="63930530"/>
      </c:scatterChart>
      <c:valAx>
        <c:axId val="2201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FNps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930530"/>
        <c:crosses val="autoZero"/>
        <c:crossBetween val="midCat"/>
        <c:dispUnits/>
      </c:valAx>
      <c:valAx>
        <c:axId val="63930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Фмр, %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0164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Фи(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FNn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)_МФ-10И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0765"/>
          <c:w val="0.9245"/>
          <c:h val="0.8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'2.2.3_обр. FN'!$B$106:$B$111</c:f>
              <c:numCache/>
            </c:numRef>
          </c:xVal>
          <c:yVal>
            <c:numRef>
              <c:f>'2.2.3_обр. FN'!$C$106:$C$111</c:f>
              <c:numCache/>
            </c:numRef>
          </c:yVal>
          <c:smooth val="0"/>
        </c:ser>
        <c:axId val="60022349"/>
        <c:axId val="3330230"/>
      </c:scatterChart>
      <c:valAx>
        <c:axId val="60022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FNn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30230"/>
        <c:crosses val="autoZero"/>
        <c:crossBetween val="midCat"/>
        <c:dispUnits/>
      </c:valAx>
      <c:valAx>
        <c:axId val="3330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Фи, %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0223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Ффх(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FNn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)_ФХ-3</a:t>
            </a:r>
          </a:p>
        </c:rich>
      </c:tx>
      <c:layout>
        <c:manualLayout>
          <c:xMode val="factor"/>
          <c:yMode val="factor"/>
          <c:x val="-0.00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0765"/>
          <c:w val="0.90875"/>
          <c:h val="0.8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'2.2.3_обр. FN'!$B$120:$B$127</c:f>
              <c:numCache/>
            </c:numRef>
          </c:xVal>
          <c:yVal>
            <c:numRef>
              <c:f>'2.2.3_обр. FN'!$G$120:$G$127</c:f>
              <c:numCache/>
            </c:numRef>
          </c:yVal>
          <c:smooth val="0"/>
        </c:ser>
        <c:axId val="29972071"/>
        <c:axId val="1313184"/>
      </c:scatterChart>
      <c:valAx>
        <c:axId val="29972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FNn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13184"/>
        <c:crosses val="autoZero"/>
        <c:crossBetween val="midCat"/>
        <c:dispUnits/>
      </c:valAx>
      <c:valAx>
        <c:axId val="1313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Ффх, %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9720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FN_mg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(%Ф)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_MG</a:t>
            </a:r>
          </a:p>
        </c:rich>
      </c:tx>
      <c:layout>
        <c:manualLayout>
          <c:xMode val="factor"/>
          <c:yMode val="factor"/>
          <c:x val="-0.00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005"/>
          <c:w val="0.9185"/>
          <c:h val="0.89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'[3]ГСО_Пр'!$B$75:$B$84</c:f>
              <c:numCache>
                <c:ptCount val="10"/>
                <c:pt idx="0">
                  <c:v>1.1</c:v>
                </c:pt>
                <c:pt idx="1">
                  <c:v>2.22</c:v>
                </c:pt>
                <c:pt idx="2">
                  <c:v>4.4</c:v>
                </c:pt>
                <c:pt idx="3">
                  <c:v>5.36</c:v>
                </c:pt>
                <c:pt idx="4">
                  <c:v>6</c:v>
                </c:pt>
                <c:pt idx="5">
                  <c:v>9.79</c:v>
                </c:pt>
                <c:pt idx="6">
                  <c:v>11.72</c:v>
                </c:pt>
                <c:pt idx="7">
                  <c:v>12.98</c:v>
                </c:pt>
                <c:pt idx="8">
                  <c:v>14.07</c:v>
                </c:pt>
                <c:pt idx="9">
                  <c:v>16.18</c:v>
                </c:pt>
              </c:numCache>
            </c:numRef>
          </c:xVal>
          <c:yVal>
            <c:numRef>
              <c:f>'[3]ГСО_Пр'!$L$75:$L$84</c:f>
              <c:numCache>
                <c:ptCount val="10"/>
                <c:pt idx="0">
                  <c:v>4.124400000000001</c:v>
                </c:pt>
                <c:pt idx="1">
                  <c:v>5.006399999999999</c:v>
                </c:pt>
                <c:pt idx="2">
                  <c:v>9.159150000000004</c:v>
                </c:pt>
                <c:pt idx="3">
                  <c:v>11.364150000000002</c:v>
                </c:pt>
                <c:pt idx="4">
                  <c:v>13.106100000000005</c:v>
                </c:pt>
                <c:pt idx="5">
                  <c:v>20.184150000000002</c:v>
                </c:pt>
                <c:pt idx="6">
                  <c:v>21.8379</c:v>
                </c:pt>
                <c:pt idx="7">
                  <c:v>26.43165</c:v>
                </c:pt>
                <c:pt idx="8">
                  <c:v>30.547650000000004</c:v>
                </c:pt>
                <c:pt idx="9">
                  <c:v>32.973150000000004</c:v>
                </c:pt>
              </c:numCache>
            </c:numRef>
          </c:yVal>
          <c:smooth val="0"/>
        </c:ser>
        <c:axId val="11818657"/>
        <c:axId val="39259050"/>
      </c:scatterChart>
      <c:valAx>
        <c:axId val="118186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59050"/>
        <c:crosses val="autoZero"/>
        <c:crossBetween val="midCat"/>
        <c:dispUnits/>
      </c:valAx>
      <c:valAx>
        <c:axId val="39259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186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D(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Ф)</a:t>
            </a:r>
          </a:p>
        </c:rich>
      </c:tx>
      <c:layout>
        <c:manualLayout>
          <c:xMode val="factor"/>
          <c:yMode val="factor"/>
          <c:x val="-0.00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985"/>
          <c:w val="0.97225"/>
          <c:h val="0.90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'[3]ГСО_Пр'!$B$75:$B$84</c:f>
              <c:numCache>
                <c:ptCount val="10"/>
                <c:pt idx="0">
                  <c:v>1.1</c:v>
                </c:pt>
                <c:pt idx="1">
                  <c:v>2.22</c:v>
                </c:pt>
                <c:pt idx="2">
                  <c:v>4.4</c:v>
                </c:pt>
                <c:pt idx="3">
                  <c:v>5.36</c:v>
                </c:pt>
                <c:pt idx="4">
                  <c:v>6</c:v>
                </c:pt>
                <c:pt idx="5">
                  <c:v>9.79</c:v>
                </c:pt>
                <c:pt idx="6">
                  <c:v>11.72</c:v>
                </c:pt>
                <c:pt idx="7">
                  <c:v>12.98</c:v>
                </c:pt>
                <c:pt idx="8">
                  <c:v>14.07</c:v>
                </c:pt>
                <c:pt idx="9">
                  <c:v>16.18</c:v>
                </c:pt>
              </c:numCache>
            </c:numRef>
          </c:xVal>
          <c:yVal>
            <c:numRef>
              <c:f>'[3]ГСО_Пр'!$I$75:$I$84</c:f>
              <c:numCache>
                <c:ptCount val="10"/>
                <c:pt idx="0">
                  <c:v>107.66666666666667</c:v>
                </c:pt>
                <c:pt idx="1">
                  <c:v>105.66666666666667</c:v>
                </c:pt>
                <c:pt idx="2">
                  <c:v>96.25</c:v>
                </c:pt>
                <c:pt idx="3">
                  <c:v>91.25</c:v>
                </c:pt>
                <c:pt idx="4">
                  <c:v>87.3</c:v>
                </c:pt>
                <c:pt idx="5">
                  <c:v>71.25</c:v>
                </c:pt>
                <c:pt idx="6">
                  <c:v>67.5</c:v>
                </c:pt>
                <c:pt idx="7">
                  <c:v>57.083333333333336</c:v>
                </c:pt>
                <c:pt idx="8">
                  <c:v>47.75</c:v>
                </c:pt>
                <c:pt idx="9">
                  <c:v>42.25</c:v>
                </c:pt>
              </c:numCache>
            </c:numRef>
          </c:yVal>
          <c:smooth val="0"/>
        </c:ser>
        <c:axId val="17787131"/>
        <c:axId val="25866452"/>
      </c:scatterChart>
      <c:valAx>
        <c:axId val="1778713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866452"/>
        <c:crosses val="autoZero"/>
        <c:crossBetween val="midCat"/>
        <c:dispUnits/>
      </c:valAx>
      <c:valAx>
        <c:axId val="258664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78713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FNmp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(Ф)_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MP30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86"/>
          <c:w val="0.90425"/>
          <c:h val="0.84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'2.2.4_ГСО СФФ'!$B$26:$B$34</c:f>
              <c:numCache/>
            </c:numRef>
          </c:xVal>
          <c:yVal>
            <c:numRef>
              <c:f>'2.2.4_ГСО СФФ'!$L$26:$L$34</c:f>
              <c:numCache/>
            </c:numRef>
          </c:yVal>
          <c:smooth val="0"/>
        </c:ser>
        <c:axId val="31471477"/>
        <c:axId val="14807838"/>
      </c:scatterChart>
      <c:valAx>
        <c:axId val="31471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Ф, %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807838"/>
        <c:crosses val="autoZero"/>
        <c:crossBetween val="midCat"/>
        <c:dispUnits/>
      </c:valAx>
      <c:valAx>
        <c:axId val="14807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FNmp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4714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Фмк(Ф)_МК-1.2Ф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067"/>
          <c:w val="0.898"/>
          <c:h val="0.86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'2.2.4_ГСО СФФ'!$K$59:$K$67</c:f>
              <c:numCache/>
            </c:numRef>
          </c:xVal>
          <c:yVal>
            <c:numRef>
              <c:f>'2.2.4_ГСО СФФ'!$O$59:$O$67</c:f>
              <c:numCache/>
            </c:numRef>
          </c:yVal>
          <c:smooth val="0"/>
        </c:ser>
        <c:axId val="66161679"/>
        <c:axId val="58584200"/>
      </c:scatterChart>
      <c:valAx>
        <c:axId val="66161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Ф, %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584200"/>
        <c:crosses val="autoZero"/>
        <c:crossBetween val="midCat"/>
        <c:dispUnits/>
      </c:valAx>
      <c:valAx>
        <c:axId val="58584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Фмк, %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16167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Фнц(Ф)_МФ-51НЦ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067"/>
          <c:w val="0.89575"/>
          <c:h val="0.86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'2.2.4_ГСО СФФ'!$B$90:$B$98</c:f>
              <c:numCache/>
            </c:numRef>
          </c:xVal>
          <c:yVal>
            <c:numRef>
              <c:f>'2.2.4_ГСО СФФ'!$I$90:$I$98</c:f>
              <c:numCache/>
            </c:numRef>
          </c:yVal>
          <c:smooth val="0"/>
        </c:ser>
        <c:axId val="57495753"/>
        <c:axId val="47699730"/>
      </c:scatterChart>
      <c:valAx>
        <c:axId val="57495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Ф, %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699730"/>
        <c:crosses val="autoZero"/>
        <c:crossBetween val="midCat"/>
        <c:dispUnits/>
      </c:valAx>
      <c:valAx>
        <c:axId val="47699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Фнц, %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4957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Ффх(Ф)_ФХ-3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5"/>
          <c:y val="0.067"/>
          <c:w val="0.881"/>
          <c:h val="0.86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'2.2.4_ГСО СФФ'!$B$107:$B$115</c:f>
              <c:numCache/>
            </c:numRef>
          </c:xVal>
          <c:yVal>
            <c:numRef>
              <c:f>'2.2.4_ГСО СФФ'!$M$107:$M$115</c:f>
              <c:numCache/>
            </c:numRef>
          </c:yVal>
          <c:smooth val="0"/>
        </c:ser>
        <c:axId val="26644387"/>
        <c:axId val="38472892"/>
      </c:scatterChart>
      <c:valAx>
        <c:axId val="26644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Ф, %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472892"/>
        <c:crosses val="autoZero"/>
        <c:crossBetween val="midCat"/>
        <c:dispUnits/>
      </c:valAx>
      <c:valAx>
        <c:axId val="38472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Ффх, %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6443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Фмк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(FNps)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07175"/>
          <c:w val="0.9485"/>
          <c:h val="0.86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FF"/>
                </a:solidFill>
                <a:prstDash val="dash"/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'2.2.1_обр. MG'!$B$49:$B$56</c:f>
              <c:numCache/>
            </c:numRef>
          </c:xVal>
          <c:yVal>
            <c:numRef>
              <c:f>'2.2.1_обр. MG'!$H$49:$H$56</c:f>
              <c:numCache/>
            </c:numRef>
          </c:yVal>
          <c:smooth val="0"/>
        </c:ser>
        <c:axId val="38503859"/>
        <c:axId val="10990412"/>
      </c:scatterChart>
      <c:valAx>
        <c:axId val="38503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FNps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990412"/>
        <c:crosses val="autoZero"/>
        <c:crossBetween val="midCat"/>
        <c:dispUnits/>
      </c:valAx>
      <c:valAx>
        <c:axId val="10990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Фмк, %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5038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Ффх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(FNps)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_ФХ-3</a:t>
            </a:r>
          </a:p>
        </c:rich>
      </c:tx>
      <c:layout>
        <c:manualLayout>
          <c:xMode val="factor"/>
          <c:yMode val="factor"/>
          <c:x val="-0.004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06225"/>
          <c:w val="0.9465"/>
          <c:h val="0.86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FF"/>
                </a:solidFill>
                <a:prstDash val="dash"/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'2.2.1_обр. MG'!$B$63:$B$69</c:f>
              <c:numCache/>
            </c:numRef>
          </c:xVal>
          <c:yVal>
            <c:numRef>
              <c:f>'2.2.1_обр. MG'!$F$63:$F$69</c:f>
              <c:numCache/>
            </c:numRef>
          </c:yVal>
          <c:smooth val="0"/>
        </c:ser>
        <c:axId val="31804845"/>
        <c:axId val="17808150"/>
      </c:scatterChart>
      <c:valAx>
        <c:axId val="31804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FNps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808150"/>
        <c:crosses val="autoZero"/>
        <c:crossBetween val="midCat"/>
        <c:dispUnits/>
      </c:valAx>
      <c:valAx>
        <c:axId val="17808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Ффх, %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8048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Фмр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(FNps)</a:t>
            </a:r>
          </a:p>
        </c:rich>
      </c:tx>
      <c:layout>
        <c:manualLayout>
          <c:xMode val="factor"/>
          <c:yMode val="factor"/>
          <c:x val="-0.003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6275"/>
          <c:w val="0.959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99CC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FF99CC"/>
                </a:solidFill>
                <a:prstDash val="dash"/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99CC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'2.2.1_обр. MG'!$C$22:$C$29</c:f>
              <c:numCache/>
            </c:numRef>
          </c:xVal>
          <c:yVal>
            <c:numRef>
              <c:f>'2.2.1_обр. MG'!$E$22:$E$29</c:f>
              <c:numCache/>
            </c:numRef>
          </c:yVal>
          <c:smooth val="0"/>
        </c:ser>
        <c:axId val="26055623"/>
        <c:axId val="33174016"/>
      </c:scatterChart>
      <c:valAx>
        <c:axId val="26055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FNps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174016"/>
        <c:crosses val="autoZero"/>
        <c:crossBetween val="midCat"/>
        <c:dispUnits/>
      </c:valAx>
      <c:valAx>
        <c:axId val="33174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Фмр, %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0556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Фмр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(FNps)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065"/>
          <c:w val="0.96475"/>
          <c:h val="0.88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FF"/>
                </a:solidFill>
                <a:prstDash val="dash"/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'2.2.1_обр. MG'!$C$34:$C$41</c:f>
              <c:numCache/>
            </c:numRef>
          </c:xVal>
          <c:yVal>
            <c:numRef>
              <c:f>'2.2.1_обр. MG'!$D$34:$D$41</c:f>
              <c:numCache/>
            </c:numRef>
          </c:yVal>
          <c:smooth val="0"/>
        </c:ser>
        <c:axId val="30130689"/>
        <c:axId val="2740746"/>
      </c:scatterChart>
      <c:valAx>
        <c:axId val="30130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FNps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40746"/>
        <c:crosses val="autoZero"/>
        <c:crossBetween val="midCat"/>
        <c:dispUnits/>
      </c:valAx>
      <c:valAx>
        <c:axId val="2740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Фмр, %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130689"/>
        <c:crosses val="autoZero"/>
        <c:crossBetween val="midCat"/>
        <c:dispUnits/>
      </c:valAx>
      <c:spPr>
        <a:solidFill>
          <a:srgbClr val="E7E6E6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Фмр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(FNps)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63"/>
          <c:w val="0.96225"/>
          <c:h val="0.88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99CC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FF99CC"/>
                </a:solidFill>
                <a:prstDash val="dash"/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99CC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'2.2.1_обр. MG'!$C$34:$C$41</c:f>
              <c:numCache/>
            </c:numRef>
          </c:xVal>
          <c:yVal>
            <c:numRef>
              <c:f>'2.2.1_обр. MG'!$E$34:$E$41</c:f>
              <c:numCache/>
            </c:numRef>
          </c:yVal>
          <c:smooth val="0"/>
        </c:ser>
        <c:axId val="24666715"/>
        <c:axId val="20673844"/>
      </c:scatterChart>
      <c:valAx>
        <c:axId val="2466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FNps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673844"/>
        <c:crosses val="autoZero"/>
        <c:crossBetween val="midCat"/>
        <c:dispUnits/>
      </c:valAx>
      <c:valAx>
        <c:axId val="20673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Фмр, %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666715"/>
        <c:crosses val="autoZero"/>
        <c:crossBetween val="midCat"/>
        <c:dispUnits/>
      </c:valAx>
      <c:spPr>
        <a:solidFill>
          <a:srgbClr val="E7E6E6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МК</a:t>
            </a:r>
          </a:p>
        </c:rich>
      </c:tx>
      <c:layout>
        <c:manualLayout>
          <c:xMode val="factor"/>
          <c:yMode val="factor"/>
          <c:x val="-0.003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335"/>
          <c:w val="0.943"/>
          <c:h val="0.94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'2.2.2_обр. MP'!$A$69:$A$74</c:f>
              <c:numCache/>
            </c:numRef>
          </c:xVal>
          <c:yVal>
            <c:numRef>
              <c:f>'2.2.2_обр. MP'!$B$69:$B$74</c:f>
              <c:numCache/>
            </c:numRef>
          </c:yVal>
          <c:smooth val="0"/>
        </c:ser>
        <c:axId val="51846869"/>
        <c:axId val="63968638"/>
      </c:scatterChart>
      <c:valAx>
        <c:axId val="51846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FNss</a:t>
                </a:r>
              </a:p>
            </c:rich>
          </c:tx>
          <c:layout>
            <c:manualLayout>
              <c:xMode val="factor"/>
              <c:yMode val="factor"/>
              <c:x val="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968638"/>
        <c:crosses val="autoZero"/>
        <c:crossBetween val="midCat"/>
        <c:dispUnits/>
      </c:valAx>
      <c:valAx>
        <c:axId val="63968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"Ф", %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8468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ФХ</a:t>
            </a:r>
          </a:p>
        </c:rich>
      </c:tx>
      <c:layout>
        <c:manualLayout>
          <c:xMode val="factor"/>
          <c:yMode val="factor"/>
          <c:x val="-0.003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05425"/>
          <c:w val="0.96275"/>
          <c:h val="0.9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'2.2.2_обр. MP'!$A$123:$A$128</c:f>
              <c:numCache/>
            </c:numRef>
          </c:xVal>
          <c:yVal>
            <c:numRef>
              <c:f>'2.2.2_обр. MP'!$B$123:$B$128</c:f>
              <c:numCache/>
            </c:numRef>
          </c:yVal>
          <c:smooth val="0"/>
        </c:ser>
        <c:axId val="38846831"/>
        <c:axId val="14077160"/>
      </c:scatterChart>
      <c:valAx>
        <c:axId val="38846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</a:t>
                </a:r>
              </a:p>
            </c:rich>
          </c:tx>
          <c:layout>
            <c:manualLayout>
              <c:xMode val="factor"/>
              <c:yMode val="factor"/>
              <c:x val="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077160"/>
        <c:crosses val="autoZero"/>
        <c:crossBetween val="midCat"/>
        <c:dispUnits/>
      </c:valAx>
      <c:valAx>
        <c:axId val="14077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"Ф", %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84683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1</xdr:row>
      <xdr:rowOff>28575</xdr:rowOff>
    </xdr:from>
    <xdr:to>
      <xdr:col>15</xdr:col>
      <xdr:colOff>533400</xdr:colOff>
      <xdr:row>15</xdr:row>
      <xdr:rowOff>38100</xdr:rowOff>
    </xdr:to>
    <xdr:graphicFrame>
      <xdr:nvGraphicFramePr>
        <xdr:cNvPr id="1" name="Диаграмма 3"/>
        <xdr:cNvGraphicFramePr/>
      </xdr:nvGraphicFramePr>
      <xdr:xfrm>
        <a:off x="6115050" y="219075"/>
        <a:ext cx="42100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590550</xdr:colOff>
      <xdr:row>17</xdr:row>
      <xdr:rowOff>0</xdr:rowOff>
    </xdr:from>
    <xdr:to>
      <xdr:col>12</xdr:col>
      <xdr:colOff>523875</xdr:colOff>
      <xdr:row>29</xdr:row>
      <xdr:rowOff>161925</xdr:rowOff>
    </xdr:to>
    <xdr:graphicFrame>
      <xdr:nvGraphicFramePr>
        <xdr:cNvPr id="2" name="Диаграмма 14"/>
        <xdr:cNvGraphicFramePr/>
      </xdr:nvGraphicFramePr>
      <xdr:xfrm>
        <a:off x="4895850" y="3295650"/>
        <a:ext cx="359092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561975</xdr:colOff>
      <xdr:row>43</xdr:row>
      <xdr:rowOff>123825</xdr:rowOff>
    </xdr:from>
    <xdr:to>
      <xdr:col>17</xdr:col>
      <xdr:colOff>504825</xdr:colOff>
      <xdr:row>57</xdr:row>
      <xdr:rowOff>133350</xdr:rowOff>
    </xdr:to>
    <xdr:graphicFrame>
      <xdr:nvGraphicFramePr>
        <xdr:cNvPr id="3" name="Диаграмма 15"/>
        <xdr:cNvGraphicFramePr/>
      </xdr:nvGraphicFramePr>
      <xdr:xfrm>
        <a:off x="7305675" y="8372475"/>
        <a:ext cx="42100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59</xdr:row>
      <xdr:rowOff>0</xdr:rowOff>
    </xdr:from>
    <xdr:to>
      <xdr:col>17</xdr:col>
      <xdr:colOff>561975</xdr:colOff>
      <xdr:row>73</xdr:row>
      <xdr:rowOff>9525</xdr:rowOff>
    </xdr:to>
    <xdr:graphicFrame>
      <xdr:nvGraphicFramePr>
        <xdr:cNvPr id="4" name="Диаграмма 16"/>
        <xdr:cNvGraphicFramePr/>
      </xdr:nvGraphicFramePr>
      <xdr:xfrm>
        <a:off x="7353300" y="11296650"/>
        <a:ext cx="421957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123825</xdr:colOff>
      <xdr:row>16</xdr:row>
      <xdr:rowOff>180975</xdr:rowOff>
    </xdr:from>
    <xdr:to>
      <xdr:col>17</xdr:col>
      <xdr:colOff>485775</xdr:colOff>
      <xdr:row>29</xdr:row>
      <xdr:rowOff>0</xdr:rowOff>
    </xdr:to>
    <xdr:graphicFrame>
      <xdr:nvGraphicFramePr>
        <xdr:cNvPr id="5" name="Диаграмма 6"/>
        <xdr:cNvGraphicFramePr/>
      </xdr:nvGraphicFramePr>
      <xdr:xfrm>
        <a:off x="8696325" y="3286125"/>
        <a:ext cx="28003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12</xdr:col>
      <xdr:colOff>333375</xdr:colOff>
      <xdr:row>43</xdr:row>
      <xdr:rowOff>95250</xdr:rowOff>
    </xdr:to>
    <xdr:graphicFrame>
      <xdr:nvGraphicFramePr>
        <xdr:cNvPr id="6" name="Диаграмма 7"/>
        <xdr:cNvGraphicFramePr/>
      </xdr:nvGraphicFramePr>
      <xdr:xfrm>
        <a:off x="4914900" y="5962650"/>
        <a:ext cx="3381375" cy="2381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17</xdr:col>
      <xdr:colOff>361950</xdr:colOff>
      <xdr:row>43</xdr:row>
      <xdr:rowOff>9525</xdr:rowOff>
    </xdr:to>
    <xdr:graphicFrame>
      <xdr:nvGraphicFramePr>
        <xdr:cNvPr id="7" name="Диаграмма 8"/>
        <xdr:cNvGraphicFramePr/>
      </xdr:nvGraphicFramePr>
      <xdr:xfrm>
        <a:off x="8572500" y="5962650"/>
        <a:ext cx="2800350" cy="2295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62</xdr:row>
      <xdr:rowOff>161925</xdr:rowOff>
    </xdr:from>
    <xdr:to>
      <xdr:col>6</xdr:col>
      <xdr:colOff>304800</xdr:colOff>
      <xdr:row>74</xdr:row>
      <xdr:rowOff>85725</xdr:rowOff>
    </xdr:to>
    <xdr:graphicFrame>
      <xdr:nvGraphicFramePr>
        <xdr:cNvPr id="1" name="Диаграмма 1"/>
        <xdr:cNvGraphicFramePr/>
      </xdr:nvGraphicFramePr>
      <xdr:xfrm>
        <a:off x="1857375" y="12068175"/>
        <a:ext cx="29527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119</xdr:row>
      <xdr:rowOff>19050</xdr:rowOff>
    </xdr:from>
    <xdr:to>
      <xdr:col>7</xdr:col>
      <xdr:colOff>161925</xdr:colOff>
      <xdr:row>130</xdr:row>
      <xdr:rowOff>85725</xdr:rowOff>
    </xdr:to>
    <xdr:graphicFrame>
      <xdr:nvGraphicFramePr>
        <xdr:cNvPr id="2" name="Диаграмма 7"/>
        <xdr:cNvGraphicFramePr/>
      </xdr:nvGraphicFramePr>
      <xdr:xfrm>
        <a:off x="2400300" y="22812375"/>
        <a:ext cx="28765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504825</xdr:colOff>
      <xdr:row>24</xdr:row>
      <xdr:rowOff>19050</xdr:rowOff>
    </xdr:from>
    <xdr:to>
      <xdr:col>10</xdr:col>
      <xdr:colOff>428625</xdr:colOff>
      <xdr:row>39</xdr:row>
      <xdr:rowOff>142875</xdr:rowOff>
    </xdr:to>
    <xdr:graphicFrame>
      <xdr:nvGraphicFramePr>
        <xdr:cNvPr id="3" name="Диаграмма 12"/>
        <xdr:cNvGraphicFramePr/>
      </xdr:nvGraphicFramePr>
      <xdr:xfrm>
        <a:off x="3648075" y="4648200"/>
        <a:ext cx="3724275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581025</xdr:colOff>
      <xdr:row>1</xdr:row>
      <xdr:rowOff>9525</xdr:rowOff>
    </xdr:from>
    <xdr:to>
      <xdr:col>14</xdr:col>
      <xdr:colOff>209550</xdr:colOff>
      <xdr:row>15</xdr:row>
      <xdr:rowOff>152400</xdr:rowOff>
    </xdr:to>
    <xdr:graphicFrame>
      <xdr:nvGraphicFramePr>
        <xdr:cNvPr id="4" name="Диаграмма 3"/>
        <xdr:cNvGraphicFramePr/>
      </xdr:nvGraphicFramePr>
      <xdr:xfrm>
        <a:off x="6305550" y="200025"/>
        <a:ext cx="3286125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590550</xdr:colOff>
      <xdr:row>78</xdr:row>
      <xdr:rowOff>152400</xdr:rowOff>
    </xdr:from>
    <xdr:to>
      <xdr:col>13</xdr:col>
      <xdr:colOff>304800</xdr:colOff>
      <xdr:row>90</xdr:row>
      <xdr:rowOff>9525</xdr:rowOff>
    </xdr:to>
    <xdr:graphicFrame>
      <xdr:nvGraphicFramePr>
        <xdr:cNvPr id="5" name="Диаграмма 2"/>
        <xdr:cNvGraphicFramePr/>
      </xdr:nvGraphicFramePr>
      <xdr:xfrm>
        <a:off x="5705475" y="15116175"/>
        <a:ext cx="3371850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57150</xdr:colOff>
      <xdr:row>91</xdr:row>
      <xdr:rowOff>66675</xdr:rowOff>
    </xdr:from>
    <xdr:to>
      <xdr:col>13</xdr:col>
      <xdr:colOff>371475</xdr:colOff>
      <xdr:row>103</xdr:row>
      <xdr:rowOff>190500</xdr:rowOff>
    </xdr:to>
    <xdr:graphicFrame>
      <xdr:nvGraphicFramePr>
        <xdr:cNvPr id="6" name="Диаграмма 4"/>
        <xdr:cNvGraphicFramePr/>
      </xdr:nvGraphicFramePr>
      <xdr:xfrm>
        <a:off x="5781675" y="17516475"/>
        <a:ext cx="3362325" cy="2409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0</xdr:row>
      <xdr:rowOff>152400</xdr:rowOff>
    </xdr:from>
    <xdr:to>
      <xdr:col>19</xdr:col>
      <xdr:colOff>457200</xdr:colOff>
      <xdr:row>15</xdr:row>
      <xdr:rowOff>85725</xdr:rowOff>
    </xdr:to>
    <xdr:graphicFrame>
      <xdr:nvGraphicFramePr>
        <xdr:cNvPr id="1" name="Диаграмма 64"/>
        <xdr:cNvGraphicFramePr/>
      </xdr:nvGraphicFramePr>
      <xdr:xfrm>
        <a:off x="10067925" y="152400"/>
        <a:ext cx="44958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152400</xdr:colOff>
      <xdr:row>35</xdr:row>
      <xdr:rowOff>180975</xdr:rowOff>
    </xdr:from>
    <xdr:to>
      <xdr:col>25</xdr:col>
      <xdr:colOff>295275</xdr:colOff>
      <xdr:row>46</xdr:row>
      <xdr:rowOff>171450</xdr:rowOff>
    </xdr:to>
    <xdr:graphicFrame>
      <xdr:nvGraphicFramePr>
        <xdr:cNvPr id="2" name="Диаграмма 6"/>
        <xdr:cNvGraphicFramePr/>
      </xdr:nvGraphicFramePr>
      <xdr:xfrm>
        <a:off x="15478125" y="6915150"/>
        <a:ext cx="292417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152400</xdr:colOff>
      <xdr:row>12</xdr:row>
      <xdr:rowOff>133350</xdr:rowOff>
    </xdr:from>
    <xdr:to>
      <xdr:col>11</xdr:col>
      <xdr:colOff>76200</xdr:colOff>
      <xdr:row>26</xdr:row>
      <xdr:rowOff>142875</xdr:rowOff>
    </xdr:to>
    <xdr:graphicFrame>
      <xdr:nvGraphicFramePr>
        <xdr:cNvPr id="3" name="Диаграмма 1"/>
        <xdr:cNvGraphicFramePr/>
      </xdr:nvGraphicFramePr>
      <xdr:xfrm>
        <a:off x="5114925" y="2476500"/>
        <a:ext cx="373380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304800</xdr:colOff>
      <xdr:row>18</xdr:row>
      <xdr:rowOff>47625</xdr:rowOff>
    </xdr:from>
    <xdr:to>
      <xdr:col>22</xdr:col>
      <xdr:colOff>276225</xdr:colOff>
      <xdr:row>32</xdr:row>
      <xdr:rowOff>57150</xdr:rowOff>
    </xdr:to>
    <xdr:graphicFrame>
      <xdr:nvGraphicFramePr>
        <xdr:cNvPr id="4" name="Диаграмма 2"/>
        <xdr:cNvGraphicFramePr/>
      </xdr:nvGraphicFramePr>
      <xdr:xfrm>
        <a:off x="11839575" y="3533775"/>
        <a:ext cx="4572000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447675</xdr:colOff>
      <xdr:row>49</xdr:row>
      <xdr:rowOff>171450</xdr:rowOff>
    </xdr:from>
    <xdr:to>
      <xdr:col>27</xdr:col>
      <xdr:colOff>352425</xdr:colOff>
      <xdr:row>64</xdr:row>
      <xdr:rowOff>47625</xdr:rowOff>
    </xdr:to>
    <xdr:graphicFrame>
      <xdr:nvGraphicFramePr>
        <xdr:cNvPr id="5" name="Диаграмма 3"/>
        <xdr:cNvGraphicFramePr/>
      </xdr:nvGraphicFramePr>
      <xdr:xfrm>
        <a:off x="15773400" y="9572625"/>
        <a:ext cx="390525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447675</xdr:colOff>
      <xdr:row>88</xdr:row>
      <xdr:rowOff>238125</xdr:rowOff>
    </xdr:from>
    <xdr:to>
      <xdr:col>24</xdr:col>
      <xdr:colOff>381000</xdr:colOff>
      <xdr:row>102</xdr:row>
      <xdr:rowOff>190500</xdr:rowOff>
    </xdr:to>
    <xdr:graphicFrame>
      <xdr:nvGraphicFramePr>
        <xdr:cNvPr id="6" name="Диаграмма 4"/>
        <xdr:cNvGraphicFramePr/>
      </xdr:nvGraphicFramePr>
      <xdr:xfrm>
        <a:off x="13944600" y="17068800"/>
        <a:ext cx="3790950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514350</xdr:colOff>
      <xdr:row>100</xdr:row>
      <xdr:rowOff>133350</xdr:rowOff>
    </xdr:from>
    <xdr:to>
      <xdr:col>11</xdr:col>
      <xdr:colOff>257175</xdr:colOff>
      <xdr:row>114</xdr:row>
      <xdr:rowOff>142875</xdr:rowOff>
    </xdr:to>
    <xdr:graphicFrame>
      <xdr:nvGraphicFramePr>
        <xdr:cNvPr id="7" name="Диаграмма 5"/>
        <xdr:cNvGraphicFramePr/>
      </xdr:nvGraphicFramePr>
      <xdr:xfrm>
        <a:off x="5476875" y="19297650"/>
        <a:ext cx="355282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117</xdr:row>
      <xdr:rowOff>0</xdr:rowOff>
    </xdr:from>
    <xdr:to>
      <xdr:col>13</xdr:col>
      <xdr:colOff>28575</xdr:colOff>
      <xdr:row>131</xdr:row>
      <xdr:rowOff>9525</xdr:rowOff>
    </xdr:to>
    <xdr:graphicFrame>
      <xdr:nvGraphicFramePr>
        <xdr:cNvPr id="8" name="Диаграмма 8"/>
        <xdr:cNvGraphicFramePr/>
      </xdr:nvGraphicFramePr>
      <xdr:xfrm>
        <a:off x="6486525" y="22402800"/>
        <a:ext cx="3857625" cy="2676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1</xdr:row>
      <xdr:rowOff>9525</xdr:rowOff>
    </xdr:from>
    <xdr:to>
      <xdr:col>20</xdr:col>
      <xdr:colOff>190500</xdr:colOff>
      <xdr:row>19</xdr:row>
      <xdr:rowOff>57150</xdr:rowOff>
    </xdr:to>
    <xdr:graphicFrame>
      <xdr:nvGraphicFramePr>
        <xdr:cNvPr id="1" name="Диаграмма 1"/>
        <xdr:cNvGraphicFramePr/>
      </xdr:nvGraphicFramePr>
      <xdr:xfrm>
        <a:off x="9048750" y="209550"/>
        <a:ext cx="37719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352425</xdr:colOff>
      <xdr:row>2</xdr:row>
      <xdr:rowOff>28575</xdr:rowOff>
    </xdr:from>
    <xdr:to>
      <xdr:col>27</xdr:col>
      <xdr:colOff>133350</xdr:colOff>
      <xdr:row>19</xdr:row>
      <xdr:rowOff>114300</xdr:rowOff>
    </xdr:to>
    <xdr:graphicFrame>
      <xdr:nvGraphicFramePr>
        <xdr:cNvPr id="2" name="Диаграмма 1"/>
        <xdr:cNvGraphicFramePr/>
      </xdr:nvGraphicFramePr>
      <xdr:xfrm>
        <a:off x="12982575" y="419100"/>
        <a:ext cx="40481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600075</xdr:colOff>
      <xdr:row>22</xdr:row>
      <xdr:rowOff>19050</xdr:rowOff>
    </xdr:from>
    <xdr:to>
      <xdr:col>20</xdr:col>
      <xdr:colOff>247650</xdr:colOff>
      <xdr:row>36</xdr:row>
      <xdr:rowOff>161925</xdr:rowOff>
    </xdr:to>
    <xdr:graphicFrame>
      <xdr:nvGraphicFramePr>
        <xdr:cNvPr id="3" name="Диаграмма 8"/>
        <xdr:cNvGraphicFramePr/>
      </xdr:nvGraphicFramePr>
      <xdr:xfrm>
        <a:off x="8963025" y="4286250"/>
        <a:ext cx="39147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600075</xdr:colOff>
      <xdr:row>55</xdr:row>
      <xdr:rowOff>57150</xdr:rowOff>
    </xdr:from>
    <xdr:to>
      <xdr:col>22</xdr:col>
      <xdr:colOff>28575</xdr:colOff>
      <xdr:row>70</xdr:row>
      <xdr:rowOff>19050</xdr:rowOff>
    </xdr:to>
    <xdr:graphicFrame>
      <xdr:nvGraphicFramePr>
        <xdr:cNvPr id="4" name="Диаграмма 26"/>
        <xdr:cNvGraphicFramePr/>
      </xdr:nvGraphicFramePr>
      <xdr:xfrm>
        <a:off x="10182225" y="10610850"/>
        <a:ext cx="3695700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87</xdr:row>
      <xdr:rowOff>0</xdr:rowOff>
    </xdr:from>
    <xdr:to>
      <xdr:col>19</xdr:col>
      <xdr:colOff>28575</xdr:colOff>
      <xdr:row>101</xdr:row>
      <xdr:rowOff>142875</xdr:rowOff>
    </xdr:to>
    <xdr:graphicFrame>
      <xdr:nvGraphicFramePr>
        <xdr:cNvPr id="5" name="Диаграмма 27"/>
        <xdr:cNvGraphicFramePr/>
      </xdr:nvGraphicFramePr>
      <xdr:xfrm>
        <a:off x="8362950" y="16649700"/>
        <a:ext cx="3686175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552450</xdr:colOff>
      <xdr:row>103</xdr:row>
      <xdr:rowOff>47625</xdr:rowOff>
    </xdr:from>
    <xdr:to>
      <xdr:col>22</xdr:col>
      <xdr:colOff>581025</xdr:colOff>
      <xdr:row>117</xdr:row>
      <xdr:rowOff>180975</xdr:rowOff>
    </xdr:to>
    <xdr:graphicFrame>
      <xdr:nvGraphicFramePr>
        <xdr:cNvPr id="6" name="Диаграмма 28"/>
        <xdr:cNvGraphicFramePr/>
      </xdr:nvGraphicFramePr>
      <xdr:xfrm>
        <a:off x="10744200" y="19745325"/>
        <a:ext cx="3686175" cy="2809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\01_&#1055;&#1088;&#1080;&#1073;&#1086;&#1088;&#1099;\01-2_&#1055;&#1088;&#1080;&#1073;&#1086;&#1088;&#1099;%20&#1053;&#1050;\01_&#1052;&#1050;-5&#1060;_&#1060;&#1077;&#1088;&#1088;&#1080;&#1090;%20&#1095;&#1080;&#1089;&#1083;&#1086;\FN_F_x_191120\_3%20(&#1095;.%205)\3.1-1_&#1086;&#1073;&#1088;.%20FN_&#1052;&#1050;-1.2&#1060;%20...%20%20_FN(%&#106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\01_&#1055;&#1088;&#1080;&#1073;&#1086;&#1088;&#1099;\01-2_&#1055;&#1088;&#1080;&#1073;&#1086;&#1088;&#1099;%20&#1053;&#1050;\01_&#1052;&#1050;-5&#1060;_&#1060;&#1077;&#1088;&#1088;&#1080;&#1090;%20&#1095;&#1080;&#1089;&#1083;&#1086;\FN_F_x_191120\_3%20(&#1095;.%205)\3.1-4_MG_(x,F,FN,&#1043;&#1057;&#105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\01_&#1055;&#1088;&#1080;&#1073;&#1086;&#1088;&#1099;\01-2_&#1055;&#1088;&#1080;&#1073;&#1086;&#1088;&#1099;%20&#1053;&#1050;\01_&#1052;&#1050;-5&#1060;_&#1060;&#1077;&#1088;&#1088;&#1080;&#1090;%20&#1095;&#1080;&#1089;&#1083;&#1086;\FN_F_x_191120\_3%20(&#1095;.%205)\3.1-2_&#1086;&#1073;&#1088;.%20&#1060;&#1060;_&#1052;&#1050;-1.2&#1060;%20...%20_FN(%&#106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р. FN"/>
      <sheetName val="Табл. (FN)"/>
    </sheetNames>
    <sheetDataSet>
      <sheetData sheetId="0">
        <row r="301">
          <cell r="B301">
            <v>2.8</v>
          </cell>
          <cell r="J301">
            <v>3.8304000000000045</v>
          </cell>
        </row>
        <row r="302">
          <cell r="B302">
            <v>18.6</v>
          </cell>
          <cell r="J302">
            <v>21.7497</v>
          </cell>
        </row>
        <row r="303">
          <cell r="B303">
            <v>17.7</v>
          </cell>
          <cell r="J303">
            <v>20.8824</v>
          </cell>
        </row>
        <row r="304">
          <cell r="B304">
            <v>12.2</v>
          </cell>
          <cell r="J304">
            <v>14.414400000000008</v>
          </cell>
        </row>
        <row r="305">
          <cell r="B305">
            <v>7.8</v>
          </cell>
          <cell r="J305">
            <v>9.783900000000003</v>
          </cell>
        </row>
        <row r="306">
          <cell r="B306">
            <v>5.3</v>
          </cell>
          <cell r="J306">
            <v>6.623400000000004</v>
          </cell>
        </row>
        <row r="307">
          <cell r="B307">
            <v>21.6</v>
          </cell>
          <cell r="J307">
            <v>25.439400000000003</v>
          </cell>
        </row>
        <row r="308">
          <cell r="B308">
            <v>23.7</v>
          </cell>
          <cell r="J308">
            <v>29.4084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2Ф_англ_0806"/>
      <sheetName val="1.2Ф_англ_0815"/>
      <sheetName val="1.2Ф_М-0303"/>
      <sheetName val="1.2Ф_№3852"/>
      <sheetName val="1.2Ф_MagneGage"/>
      <sheetName val="МК-1.2Ф"/>
      <sheetName val="MG"/>
    </sheetNames>
    <sheetDataSet>
      <sheetData sheetId="5">
        <row r="34">
          <cell r="B34">
            <v>2.8</v>
          </cell>
          <cell r="I34">
            <v>1.202</v>
          </cell>
          <cell r="S34">
            <v>1.1640000000000001</v>
          </cell>
        </row>
        <row r="35">
          <cell r="B35">
            <v>5.3</v>
          </cell>
          <cell r="I35">
            <v>2.554</v>
          </cell>
          <cell r="S35">
            <v>2.5</v>
          </cell>
        </row>
        <row r="36">
          <cell r="B36">
            <v>7.8</v>
          </cell>
          <cell r="I36">
            <v>4.127999999999999</v>
          </cell>
          <cell r="S36">
            <v>4.082</v>
          </cell>
        </row>
        <row r="37">
          <cell r="B37">
            <v>12.2</v>
          </cell>
          <cell r="I37">
            <v>8.389999999999999</v>
          </cell>
          <cell r="S37">
            <v>7.901999999999999</v>
          </cell>
        </row>
        <row r="38">
          <cell r="B38">
            <v>17.7</v>
          </cell>
          <cell r="I38">
            <v>11.286</v>
          </cell>
          <cell r="S38">
            <v>10.866</v>
          </cell>
        </row>
        <row r="39">
          <cell r="B39">
            <v>18.6</v>
          </cell>
          <cell r="I39">
            <v>11.684000000000001</v>
          </cell>
          <cell r="S39">
            <v>11.022</v>
          </cell>
        </row>
        <row r="40">
          <cell r="B40">
            <v>21.6</v>
          </cell>
          <cell r="I40">
            <v>14.034</v>
          </cell>
          <cell r="S40">
            <v>13.454000000000002</v>
          </cell>
        </row>
        <row r="41">
          <cell r="B41">
            <v>23.7</v>
          </cell>
          <cell r="I41">
            <v>15.894</v>
          </cell>
          <cell r="S41">
            <v>14.825999999999999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СО_Пр"/>
      <sheetName val="3.2.1"/>
      <sheetName val="Ф(mu)"/>
    </sheetNames>
    <sheetDataSet>
      <sheetData sheetId="0">
        <row r="75">
          <cell r="B75">
            <v>1.1</v>
          </cell>
          <cell r="I75">
            <v>107.66666666666667</v>
          </cell>
          <cell r="L75">
            <v>4.124400000000001</v>
          </cell>
        </row>
        <row r="76">
          <cell r="B76">
            <v>2.22</v>
          </cell>
          <cell r="I76">
            <v>105.66666666666667</v>
          </cell>
          <cell r="L76">
            <v>5.006399999999999</v>
          </cell>
        </row>
        <row r="77">
          <cell r="B77">
            <v>4.4</v>
          </cell>
          <cell r="I77">
            <v>96.25</v>
          </cell>
          <cell r="L77">
            <v>9.159150000000004</v>
          </cell>
        </row>
        <row r="78">
          <cell r="B78">
            <v>5.36</v>
          </cell>
          <cell r="I78">
            <v>91.25</v>
          </cell>
          <cell r="L78">
            <v>11.364150000000002</v>
          </cell>
        </row>
        <row r="79">
          <cell r="B79">
            <v>6</v>
          </cell>
          <cell r="I79">
            <v>87.3</v>
          </cell>
          <cell r="L79">
            <v>13.106100000000005</v>
          </cell>
        </row>
        <row r="80">
          <cell r="B80">
            <v>9.79</v>
          </cell>
          <cell r="I80">
            <v>71.25</v>
          </cell>
          <cell r="L80">
            <v>20.184150000000002</v>
          </cell>
        </row>
        <row r="81">
          <cell r="B81">
            <v>11.72</v>
          </cell>
          <cell r="I81">
            <v>67.5</v>
          </cell>
          <cell r="L81">
            <v>21.8379</v>
          </cell>
        </row>
        <row r="82">
          <cell r="B82">
            <v>12.98</v>
          </cell>
          <cell r="I82">
            <v>57.083333333333336</v>
          </cell>
          <cell r="L82">
            <v>26.43165</v>
          </cell>
        </row>
        <row r="83">
          <cell r="B83">
            <v>14.07</v>
          </cell>
          <cell r="I83">
            <v>47.75</v>
          </cell>
          <cell r="L83">
            <v>30.547650000000004</v>
          </cell>
        </row>
        <row r="84">
          <cell r="B84">
            <v>16.18</v>
          </cell>
          <cell r="I84">
            <v>42.25</v>
          </cell>
          <cell r="L84">
            <v>32.973150000000004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25"/>
  <sheetViews>
    <sheetView zoomScale="78" zoomScaleNormal="78" zoomScalePageLayoutView="0" workbookViewId="0" topLeftCell="A1">
      <selection activeCell="AB19" sqref="AB19"/>
    </sheetView>
  </sheetViews>
  <sheetFormatPr defaultColWidth="9.140625" defaultRowHeight="15"/>
  <cols>
    <col min="2" max="2" width="11.421875" style="0" customWidth="1"/>
    <col min="3" max="3" width="13.7109375" style="0" customWidth="1"/>
    <col min="4" max="4" width="12.00390625" style="0" customWidth="1"/>
    <col min="20" max="20" width="3.28125" style="41" customWidth="1"/>
    <col min="21" max="21" width="15.57421875" style="0" customWidth="1"/>
    <col min="22" max="22" width="9.140625" style="0" customWidth="1"/>
    <col min="27" max="27" width="16.28125" style="0" customWidth="1"/>
  </cols>
  <sheetData>
    <row r="1" spans="1:34" ht="15">
      <c r="A1" s="84" t="s">
        <v>63</v>
      </c>
      <c r="U1" t="s">
        <v>200</v>
      </c>
      <c r="AA1" s="34"/>
      <c r="AB1" s="34"/>
      <c r="AC1" s="34"/>
      <c r="AD1" s="34"/>
      <c r="AE1" s="34"/>
      <c r="AF1" s="34"/>
      <c r="AG1" s="34"/>
      <c r="AH1" s="34"/>
    </row>
    <row r="2" spans="2:34" ht="15.75" thickBot="1">
      <c r="B2" t="s">
        <v>93</v>
      </c>
      <c r="C2" t="s">
        <v>18</v>
      </c>
      <c r="V2" s="41"/>
      <c r="W2" s="41"/>
      <c r="X2" s="41"/>
      <c r="Y2" s="41"/>
      <c r="Z2" s="41"/>
      <c r="AA2" s="34"/>
      <c r="AB2" s="34"/>
      <c r="AC2" s="34"/>
      <c r="AD2" s="34"/>
      <c r="AE2" s="34"/>
      <c r="AF2" s="34"/>
      <c r="AG2" s="34"/>
      <c r="AH2" s="34"/>
    </row>
    <row r="3" spans="3:34" ht="15">
      <c r="C3" s="96" t="s">
        <v>65</v>
      </c>
      <c r="D3" s="97" t="s">
        <v>66</v>
      </c>
      <c r="E3" s="98">
        <v>-0.441</v>
      </c>
      <c r="F3" s="99" t="s">
        <v>67</v>
      </c>
      <c r="G3" s="100" t="s">
        <v>68</v>
      </c>
      <c r="H3" s="98">
        <v>51.6054</v>
      </c>
      <c r="U3" s="192"/>
      <c r="V3" s="449"/>
      <c r="W3" s="342"/>
      <c r="X3" s="308" t="s">
        <v>169</v>
      </c>
      <c r="Y3" s="308"/>
      <c r="Z3" s="309"/>
      <c r="AA3" s="34"/>
      <c r="AB3" s="34"/>
      <c r="AC3" s="34"/>
      <c r="AD3" s="34"/>
      <c r="AE3" s="34"/>
      <c r="AF3" s="34"/>
      <c r="AG3" s="34"/>
      <c r="AH3" s="34"/>
    </row>
    <row r="4" spans="1:34" ht="15">
      <c r="A4" s="1"/>
      <c r="B4" s="1"/>
      <c r="C4" s="1"/>
      <c r="D4" s="1"/>
      <c r="E4" s="1"/>
      <c r="F4" s="1"/>
      <c r="U4" s="540"/>
      <c r="V4" s="208"/>
      <c r="W4" s="343"/>
      <c r="X4" s="344" t="s">
        <v>104</v>
      </c>
      <c r="Y4" s="311"/>
      <c r="Z4" s="186" t="s">
        <v>105</v>
      </c>
      <c r="AB4" s="34"/>
      <c r="AC4" s="34"/>
      <c r="AD4" s="34"/>
      <c r="AE4" s="34"/>
      <c r="AF4" s="34"/>
      <c r="AG4" s="34"/>
      <c r="AH4" s="34"/>
    </row>
    <row r="5" spans="1:34" ht="18" thickBot="1">
      <c r="A5" s="139" t="s">
        <v>0</v>
      </c>
      <c r="B5" s="2" t="s">
        <v>123</v>
      </c>
      <c r="C5" s="1" t="s">
        <v>124</v>
      </c>
      <c r="D5" s="2" t="s">
        <v>114</v>
      </c>
      <c r="E5" s="1" t="s">
        <v>95</v>
      </c>
      <c r="F5" s="264" t="s">
        <v>74</v>
      </c>
      <c r="G5" s="1"/>
      <c r="U5" s="539" t="s">
        <v>204</v>
      </c>
      <c r="V5" s="538" t="s">
        <v>90</v>
      </c>
      <c r="W5" s="187"/>
      <c r="X5" s="574" t="s">
        <v>106</v>
      </c>
      <c r="Y5" s="522" t="s">
        <v>107</v>
      </c>
      <c r="Z5" s="188" t="s">
        <v>107</v>
      </c>
      <c r="AA5" s="37"/>
      <c r="AB5" s="37"/>
      <c r="AC5" s="37"/>
      <c r="AD5" s="83"/>
      <c r="AE5" s="419"/>
      <c r="AF5" s="37"/>
      <c r="AG5" s="36"/>
      <c r="AH5" s="34"/>
    </row>
    <row r="6" spans="1:34" ht="15">
      <c r="A6" s="265">
        <v>0.264</v>
      </c>
      <c r="B6" s="103">
        <v>10.4</v>
      </c>
      <c r="C6" s="102">
        <v>69</v>
      </c>
      <c r="D6" s="102">
        <v>21.1</v>
      </c>
      <c r="E6" s="102">
        <v>69.5</v>
      </c>
      <c r="F6" s="324">
        <f>$E$3*E6+$H$3</f>
        <v>20.955900000000003</v>
      </c>
      <c r="G6" s="3" t="s">
        <v>1</v>
      </c>
      <c r="I6" s="34"/>
      <c r="J6" s="34"/>
      <c r="K6" s="34"/>
      <c r="L6" s="34"/>
      <c r="U6" s="192" t="s">
        <v>18</v>
      </c>
      <c r="V6" s="449"/>
      <c r="W6" s="448"/>
      <c r="X6" s="448">
        <v>1.0001</v>
      </c>
      <c r="Y6" s="448">
        <v>0.9996</v>
      </c>
      <c r="Z6" s="449">
        <v>0.999</v>
      </c>
      <c r="AA6" s="37"/>
      <c r="AB6" s="37"/>
      <c r="AC6" s="37"/>
      <c r="AD6" s="83"/>
      <c r="AE6" s="419"/>
      <c r="AF6" s="37"/>
      <c r="AG6" s="36"/>
      <c r="AH6" s="34"/>
    </row>
    <row r="7" spans="1:34" ht="15">
      <c r="A7" s="265">
        <v>0.366</v>
      </c>
      <c r="B7" s="103">
        <v>14.4</v>
      </c>
      <c r="C7" s="102">
        <v>80.5</v>
      </c>
      <c r="D7" s="102">
        <v>16.1</v>
      </c>
      <c r="E7" s="102">
        <v>80.5</v>
      </c>
      <c r="F7" s="324">
        <f aca="true" t="shared" si="0" ref="F7:F13">$E$3*E7+$H$3</f>
        <v>16.1049</v>
      </c>
      <c r="G7" s="4"/>
      <c r="I7" s="80"/>
      <c r="J7" s="289"/>
      <c r="K7" s="34"/>
      <c r="L7" s="34"/>
      <c r="U7" s="199" t="s">
        <v>3</v>
      </c>
      <c r="V7" s="184"/>
      <c r="W7" s="9"/>
      <c r="X7" s="34">
        <v>0.5698</v>
      </c>
      <c r="Y7" s="9">
        <v>0.9888</v>
      </c>
      <c r="Z7" s="184">
        <v>0.9965</v>
      </c>
      <c r="AA7" s="37"/>
      <c r="AB7" s="37"/>
      <c r="AC7" s="37"/>
      <c r="AD7" s="83"/>
      <c r="AE7" s="419"/>
      <c r="AF7" s="37"/>
      <c r="AG7" s="36"/>
      <c r="AH7" s="34"/>
    </row>
    <row r="8" spans="1:34" ht="15">
      <c r="A8" s="265">
        <v>0.508</v>
      </c>
      <c r="B8" s="103">
        <v>20</v>
      </c>
      <c r="C8" s="102">
        <v>90</v>
      </c>
      <c r="D8" s="102">
        <v>12</v>
      </c>
      <c r="E8" s="102">
        <v>90</v>
      </c>
      <c r="F8" s="324">
        <f t="shared" si="0"/>
        <v>11.915400000000005</v>
      </c>
      <c r="G8" s="4"/>
      <c r="I8" s="80"/>
      <c r="J8" s="290"/>
      <c r="K8" s="34"/>
      <c r="L8" s="34"/>
      <c r="U8" s="199" t="s">
        <v>5</v>
      </c>
      <c r="V8" s="555"/>
      <c r="W8" s="34"/>
      <c r="X8" s="34">
        <v>0.5633</v>
      </c>
      <c r="Y8" s="34">
        <v>0.9862</v>
      </c>
      <c r="Z8" s="555">
        <v>0.997</v>
      </c>
      <c r="AA8" s="37"/>
      <c r="AB8" s="37"/>
      <c r="AC8" s="37"/>
      <c r="AD8" s="83"/>
      <c r="AE8" s="419"/>
      <c r="AF8" s="37"/>
      <c r="AG8" s="36"/>
      <c r="AH8" s="34"/>
    </row>
    <row r="9" spans="1:34" ht="15">
      <c r="A9" s="266">
        <v>0.627</v>
      </c>
      <c r="B9" s="108">
        <v>24.7</v>
      </c>
      <c r="C9" s="267">
        <v>94.5</v>
      </c>
      <c r="D9" s="107">
        <v>9.9</v>
      </c>
      <c r="E9" s="107">
        <v>94</v>
      </c>
      <c r="F9" s="324">
        <f t="shared" si="0"/>
        <v>10.151400000000002</v>
      </c>
      <c r="G9" s="5"/>
      <c r="I9" s="34"/>
      <c r="J9" s="34"/>
      <c r="K9" s="34"/>
      <c r="L9" s="34"/>
      <c r="U9" s="199" t="s">
        <v>6</v>
      </c>
      <c r="V9" s="555"/>
      <c r="W9" s="34"/>
      <c r="X9" s="9">
        <v>1.0583</v>
      </c>
      <c r="Y9" s="34">
        <v>0.9903</v>
      </c>
      <c r="Z9" s="555">
        <v>0.9928</v>
      </c>
      <c r="AA9" s="37"/>
      <c r="AB9" s="37"/>
      <c r="AC9" s="37"/>
      <c r="AD9" s="83"/>
      <c r="AE9" s="419"/>
      <c r="AF9" s="37"/>
      <c r="AG9" s="36"/>
      <c r="AH9" s="34"/>
    </row>
    <row r="10" spans="1:34" ht="15.75" thickBot="1">
      <c r="A10" s="265">
        <v>0.82</v>
      </c>
      <c r="B10" s="103">
        <v>32.2</v>
      </c>
      <c r="C10" s="102">
        <v>100</v>
      </c>
      <c r="D10" s="102">
        <v>7.6</v>
      </c>
      <c r="E10" s="102">
        <v>100</v>
      </c>
      <c r="F10" s="324">
        <f t="shared" si="0"/>
        <v>7.505400000000002</v>
      </c>
      <c r="G10" s="4" t="s">
        <v>2</v>
      </c>
      <c r="I10" s="34"/>
      <c r="J10" s="34"/>
      <c r="K10" s="34"/>
      <c r="L10" s="34"/>
      <c r="U10" s="354" t="s">
        <v>4</v>
      </c>
      <c r="V10" s="188"/>
      <c r="W10" s="187"/>
      <c r="X10" s="187">
        <v>1.6254</v>
      </c>
      <c r="Y10" s="575">
        <v>0.8935</v>
      </c>
      <c r="Z10" s="576">
        <v>0.8741</v>
      </c>
      <c r="AA10" s="37"/>
      <c r="AB10" s="37"/>
      <c r="AC10" s="37"/>
      <c r="AD10" s="83"/>
      <c r="AE10" s="419"/>
      <c r="AF10" s="37"/>
      <c r="AG10" s="36"/>
      <c r="AH10" s="34"/>
    </row>
    <row r="11" spans="1:34" ht="15">
      <c r="A11" s="265">
        <v>1.07</v>
      </c>
      <c r="B11" s="103">
        <v>42.2</v>
      </c>
      <c r="C11" s="102">
        <v>104.5</v>
      </c>
      <c r="D11" s="102">
        <v>5.7</v>
      </c>
      <c r="E11" s="102">
        <v>104</v>
      </c>
      <c r="F11" s="324">
        <f t="shared" si="0"/>
        <v>5.741400000000006</v>
      </c>
      <c r="G11" s="4"/>
      <c r="I11" s="34"/>
      <c r="J11" s="34"/>
      <c r="K11" s="34"/>
      <c r="L11" s="34"/>
      <c r="AA11" s="37"/>
      <c r="AB11" s="37"/>
      <c r="AC11" s="37"/>
      <c r="AD11" s="83"/>
      <c r="AE11" s="419"/>
      <c r="AF11" s="37"/>
      <c r="AG11" s="36"/>
      <c r="AH11" s="34"/>
    </row>
    <row r="12" spans="1:34" ht="15">
      <c r="A12" s="265">
        <v>1.63</v>
      </c>
      <c r="B12" s="103">
        <v>64.2</v>
      </c>
      <c r="C12" s="102">
        <v>109</v>
      </c>
      <c r="D12" s="102">
        <v>3.3</v>
      </c>
      <c r="E12" s="102">
        <v>108.5</v>
      </c>
      <c r="F12" s="324">
        <f t="shared" si="0"/>
        <v>3.7569000000000017</v>
      </c>
      <c r="G12" s="4"/>
      <c r="AA12" s="37"/>
      <c r="AB12" s="37"/>
      <c r="AC12" s="37"/>
      <c r="AD12" s="83"/>
      <c r="AE12" s="419"/>
      <c r="AF12" s="37"/>
      <c r="AG12" s="36"/>
      <c r="AH12" s="34"/>
    </row>
    <row r="13" spans="1:34" ht="15">
      <c r="A13" s="266">
        <v>2.03</v>
      </c>
      <c r="B13" s="108">
        <v>80</v>
      </c>
      <c r="C13" s="107">
        <v>111.5</v>
      </c>
      <c r="D13" s="107">
        <v>2.4</v>
      </c>
      <c r="E13" s="107">
        <v>111</v>
      </c>
      <c r="F13" s="324">
        <f t="shared" si="0"/>
        <v>2.6544000000000025</v>
      </c>
      <c r="G13" s="5"/>
      <c r="AB13" s="34"/>
      <c r="AC13" s="34"/>
      <c r="AD13" s="34"/>
      <c r="AE13" s="34"/>
      <c r="AF13" s="34"/>
      <c r="AG13" s="34"/>
      <c r="AH13" s="34"/>
    </row>
    <row r="14" spans="1:54" s="41" customFormat="1" ht="15">
      <c r="A14" s="34"/>
      <c r="B14" s="35"/>
      <c r="C14" s="36"/>
      <c r="D14" s="37"/>
      <c r="E14" s="38"/>
      <c r="F14" s="38"/>
      <c r="G14" s="39"/>
      <c r="H14" s="40"/>
      <c r="AA14"/>
      <c r="AB14" s="34"/>
      <c r="AC14" s="34"/>
      <c r="AD14" s="34"/>
      <c r="AE14" s="34"/>
      <c r="AF14" s="34"/>
      <c r="AG14" s="34"/>
      <c r="AH14" s="3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54" s="41" customFormat="1" ht="15">
      <c r="A15" s="34"/>
      <c r="B15" s="35"/>
      <c r="C15" s="36"/>
      <c r="D15" s="37"/>
      <c r="E15" s="38"/>
      <c r="F15" s="38"/>
      <c r="G15" s="39"/>
      <c r="H15" s="40"/>
      <c r="AA15" s="34"/>
      <c r="AB15" s="34"/>
      <c r="AC15" s="34"/>
      <c r="AD15" s="34"/>
      <c r="AE15" s="34"/>
      <c r="AF15" s="34"/>
      <c r="AG15" s="34"/>
      <c r="AH15" s="34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34" ht="15">
      <c r="A16" s="9"/>
      <c r="B16" s="9"/>
      <c r="AA16" s="34"/>
      <c r="AB16" s="34"/>
      <c r="AC16" s="34"/>
      <c r="AD16" s="34"/>
      <c r="AE16" s="34"/>
      <c r="AF16" s="34"/>
      <c r="AG16" s="34"/>
      <c r="AH16" s="34"/>
    </row>
    <row r="17" spans="1:34" ht="15">
      <c r="A17" s="84" t="s">
        <v>3</v>
      </c>
      <c r="AA17" s="34"/>
      <c r="AB17" s="34"/>
      <c r="AC17" s="34"/>
      <c r="AD17" s="34"/>
      <c r="AE17" s="34"/>
      <c r="AF17" s="34"/>
      <c r="AG17" s="34"/>
      <c r="AH17" s="34"/>
    </row>
    <row r="18" spans="2:34" ht="15">
      <c r="B18" t="s">
        <v>93</v>
      </c>
      <c r="C18" t="s">
        <v>18</v>
      </c>
      <c r="P18" s="221"/>
      <c r="Q18" s="9"/>
      <c r="R18" s="9"/>
      <c r="AA18" s="34"/>
      <c r="AB18" s="34"/>
      <c r="AC18" s="34"/>
      <c r="AD18" s="34"/>
      <c r="AE18" s="34"/>
      <c r="AF18" s="34"/>
      <c r="AG18" s="34"/>
      <c r="AH18" s="34"/>
    </row>
    <row r="19" spans="4:34" ht="15">
      <c r="D19" s="1"/>
      <c r="E19" s="1"/>
      <c r="O19" s="9"/>
      <c r="P19" s="115"/>
      <c r="Q19" s="9"/>
      <c r="R19" s="9"/>
      <c r="T19" s="76"/>
      <c r="U19" s="9"/>
      <c r="AA19" s="34"/>
      <c r="AB19" s="34"/>
      <c r="AC19" s="34"/>
      <c r="AD19" s="34"/>
      <c r="AE19" s="34"/>
      <c r="AF19" s="34"/>
      <c r="AG19" s="34"/>
      <c r="AH19" s="34"/>
    </row>
    <row r="20" spans="1:34" ht="15">
      <c r="A20" s="1"/>
      <c r="B20" s="1"/>
      <c r="C20" s="2"/>
      <c r="D20" t="s">
        <v>3</v>
      </c>
      <c r="E20" s="6" t="s">
        <v>5</v>
      </c>
      <c r="H20" s="9"/>
      <c r="L20" s="9"/>
      <c r="M20" s="9"/>
      <c r="N20" s="9"/>
      <c r="O20" s="9"/>
      <c r="P20" s="115"/>
      <c r="Q20" s="115"/>
      <c r="R20" s="115"/>
      <c r="T20" s="77"/>
      <c r="U20" s="9"/>
      <c r="AA20" s="34"/>
      <c r="AB20" s="34"/>
      <c r="AC20" s="34"/>
      <c r="AD20" s="34"/>
      <c r="AE20" s="34"/>
      <c r="AF20" s="34"/>
      <c r="AG20" s="34"/>
      <c r="AH20" s="34"/>
    </row>
    <row r="21" spans="1:34" ht="15">
      <c r="A21" s="1" t="s">
        <v>113</v>
      </c>
      <c r="B21" s="1" t="s">
        <v>123</v>
      </c>
      <c r="C21" s="2" t="s">
        <v>114</v>
      </c>
      <c r="D21" s="1" t="s">
        <v>100</v>
      </c>
      <c r="E21" s="2" t="s">
        <v>125</v>
      </c>
      <c r="F21" s="67"/>
      <c r="G21" s="9"/>
      <c r="H21" s="9"/>
      <c r="L21" s="9"/>
      <c r="M21" s="9"/>
      <c r="N21" s="9"/>
      <c r="O21" s="9"/>
      <c r="P21" s="222"/>
      <c r="Q21" s="288"/>
      <c r="R21" s="222"/>
      <c r="T21" s="77"/>
      <c r="U21" s="115"/>
      <c r="AA21" s="34"/>
      <c r="AB21" s="34"/>
      <c r="AC21" s="34"/>
      <c r="AD21" s="34"/>
      <c r="AE21" s="34"/>
      <c r="AF21" s="34"/>
      <c r="AG21" s="34"/>
      <c r="AH21" s="34"/>
    </row>
    <row r="22" spans="1:30" ht="15">
      <c r="A22" s="265">
        <v>0.264</v>
      </c>
      <c r="B22" s="102">
        <v>10.4</v>
      </c>
      <c r="C22" s="103">
        <v>21.1</v>
      </c>
      <c r="D22" s="70">
        <v>13</v>
      </c>
      <c r="E22" s="291">
        <v>13</v>
      </c>
      <c r="F22" s="3" t="s">
        <v>1</v>
      </c>
      <c r="H22" s="9"/>
      <c r="L22" s="237"/>
      <c r="M22" s="239"/>
      <c r="N22" s="239"/>
      <c r="O22" s="294"/>
      <c r="P22" s="222"/>
      <c r="Q22" s="288"/>
      <c r="R22" s="222"/>
      <c r="T22" s="38"/>
      <c r="U22" s="288"/>
      <c r="AA22" s="34"/>
      <c r="AB22" s="34"/>
      <c r="AC22" s="34"/>
      <c r="AD22" s="34"/>
    </row>
    <row r="23" spans="1:30" ht="15">
      <c r="A23" s="265">
        <v>0.366</v>
      </c>
      <c r="B23" s="102">
        <v>14.4</v>
      </c>
      <c r="C23" s="103">
        <v>16.1</v>
      </c>
      <c r="D23" s="70">
        <v>9.4</v>
      </c>
      <c r="E23" s="291">
        <v>9.3</v>
      </c>
      <c r="F23" s="4"/>
      <c r="H23" s="9"/>
      <c r="L23" s="237"/>
      <c r="M23" s="239"/>
      <c r="N23" s="239"/>
      <c r="O23" s="294"/>
      <c r="P23" s="222"/>
      <c r="Q23" s="288"/>
      <c r="R23" s="222"/>
      <c r="T23" s="38"/>
      <c r="U23" s="288"/>
      <c r="AA23" s="34"/>
      <c r="AB23" s="34"/>
      <c r="AC23" s="34"/>
      <c r="AD23" s="34"/>
    </row>
    <row r="24" spans="1:30" ht="15">
      <c r="A24" s="265">
        <v>0.508</v>
      </c>
      <c r="B24" s="102">
        <v>20</v>
      </c>
      <c r="C24" s="103">
        <v>12</v>
      </c>
      <c r="D24" s="70">
        <v>6.5</v>
      </c>
      <c r="E24" s="291">
        <v>6.4</v>
      </c>
      <c r="F24" s="4"/>
      <c r="H24" s="9"/>
      <c r="L24" s="237"/>
      <c r="M24" s="239"/>
      <c r="N24" s="239"/>
      <c r="O24" s="294"/>
      <c r="P24" s="222"/>
      <c r="Q24" s="288"/>
      <c r="R24" s="222"/>
      <c r="T24" s="38"/>
      <c r="U24" s="288"/>
      <c r="AA24" s="386"/>
      <c r="AB24" s="378"/>
      <c r="AC24" s="417"/>
      <c r="AD24" s="34"/>
    </row>
    <row r="25" spans="1:30" ht="15">
      <c r="A25" s="266">
        <v>0.627</v>
      </c>
      <c r="B25" s="107">
        <v>24.7</v>
      </c>
      <c r="C25" s="108">
        <v>9.9</v>
      </c>
      <c r="D25" s="292">
        <v>5.1</v>
      </c>
      <c r="E25" s="293">
        <v>4.9</v>
      </c>
      <c r="F25" s="5"/>
      <c r="H25" s="9"/>
      <c r="L25" s="237"/>
      <c r="M25" s="239"/>
      <c r="N25" s="239"/>
      <c r="O25" s="294"/>
      <c r="P25" s="222"/>
      <c r="Q25" s="288"/>
      <c r="R25" s="222"/>
      <c r="T25" s="38"/>
      <c r="U25" s="288"/>
      <c r="AA25" s="386"/>
      <c r="AB25" s="378"/>
      <c r="AC25" s="417"/>
      <c r="AD25" s="34"/>
    </row>
    <row r="26" spans="1:30" ht="15">
      <c r="A26" s="265">
        <v>0.82</v>
      </c>
      <c r="B26" s="102">
        <v>32.2</v>
      </c>
      <c r="C26" s="103">
        <v>7.6</v>
      </c>
      <c r="D26" s="70">
        <v>3.6</v>
      </c>
      <c r="E26" s="291">
        <v>3.4</v>
      </c>
      <c r="F26" s="4" t="s">
        <v>2</v>
      </c>
      <c r="H26" s="9"/>
      <c r="L26" s="237"/>
      <c r="M26" s="239"/>
      <c r="N26" s="239"/>
      <c r="O26" s="294"/>
      <c r="P26" s="222"/>
      <c r="Q26" s="288"/>
      <c r="R26" s="222"/>
      <c r="T26" s="38"/>
      <c r="U26" s="288"/>
      <c r="AA26" s="386"/>
      <c r="AB26" s="378"/>
      <c r="AC26" s="417"/>
      <c r="AD26" s="34"/>
    </row>
    <row r="27" spans="1:30" ht="15">
      <c r="A27" s="265">
        <v>1.07</v>
      </c>
      <c r="B27" s="102">
        <v>42.2</v>
      </c>
      <c r="C27" s="103">
        <v>5.7</v>
      </c>
      <c r="D27" s="70">
        <v>2.4</v>
      </c>
      <c r="E27" s="291">
        <v>2.3</v>
      </c>
      <c r="F27" s="4"/>
      <c r="H27" s="9"/>
      <c r="L27" s="237"/>
      <c r="M27" s="239"/>
      <c r="N27" s="239"/>
      <c r="O27" s="294"/>
      <c r="P27" s="222"/>
      <c r="Q27" s="288"/>
      <c r="R27" s="222"/>
      <c r="T27" s="38"/>
      <c r="U27" s="288"/>
      <c r="AA27" s="386"/>
      <c r="AB27" s="378"/>
      <c r="AC27" s="417"/>
      <c r="AD27" s="34"/>
    </row>
    <row r="28" spans="1:30" ht="15">
      <c r="A28" s="265">
        <v>1.63</v>
      </c>
      <c r="B28" s="102">
        <v>64.2</v>
      </c>
      <c r="C28" s="103">
        <v>3.3</v>
      </c>
      <c r="D28" s="70">
        <v>1.1</v>
      </c>
      <c r="E28" s="291">
        <v>1.1</v>
      </c>
      <c r="F28" s="4"/>
      <c r="H28" s="9"/>
      <c r="L28" s="237"/>
      <c r="M28" s="239"/>
      <c r="N28" s="239"/>
      <c r="O28" s="294"/>
      <c r="P28" s="222"/>
      <c r="Q28" s="288"/>
      <c r="R28" s="222"/>
      <c r="T28" s="38"/>
      <c r="U28" s="288"/>
      <c r="AA28" s="386"/>
      <c r="AB28" s="378"/>
      <c r="AC28" s="417"/>
      <c r="AD28" s="34"/>
    </row>
    <row r="29" spans="1:30" ht="15">
      <c r="A29" s="266">
        <v>2.03</v>
      </c>
      <c r="B29" s="107">
        <v>80</v>
      </c>
      <c r="C29" s="108">
        <v>2.4</v>
      </c>
      <c r="D29" s="292">
        <v>0.6</v>
      </c>
      <c r="E29" s="293">
        <v>0.58</v>
      </c>
      <c r="F29" s="5"/>
      <c r="H29" s="9"/>
      <c r="L29" s="237"/>
      <c r="M29" s="239"/>
      <c r="N29" s="239"/>
      <c r="O29" s="294"/>
      <c r="P29" s="295"/>
      <c r="Q29" s="9"/>
      <c r="T29" s="38"/>
      <c r="U29" s="288"/>
      <c r="AA29" s="386"/>
      <c r="AB29" s="378"/>
      <c r="AC29" s="417"/>
      <c r="AD29" s="34"/>
    </row>
    <row r="30" spans="1:30" ht="15">
      <c r="A30" s="34"/>
      <c r="B30" s="35"/>
      <c r="C30" s="36"/>
      <c r="D30" s="37"/>
      <c r="E30" s="38"/>
      <c r="F30" s="38"/>
      <c r="G30" s="117"/>
      <c r="H30" s="40"/>
      <c r="I30" s="34"/>
      <c r="T30" s="34"/>
      <c r="U30" s="9"/>
      <c r="AA30" s="386"/>
      <c r="AB30" s="378"/>
      <c r="AC30" s="417"/>
      <c r="AD30" s="34"/>
    </row>
    <row r="31" spans="1:30" ht="15">
      <c r="A31" s="84" t="s">
        <v>3</v>
      </c>
      <c r="G31" s="117"/>
      <c r="H31" s="40"/>
      <c r="I31" s="34"/>
      <c r="AA31" s="386"/>
      <c r="AB31" s="378"/>
      <c r="AC31" s="417"/>
      <c r="AD31" s="34"/>
    </row>
    <row r="32" spans="1:30" ht="15">
      <c r="A32" s="1"/>
      <c r="B32" s="1"/>
      <c r="C32" s="2"/>
      <c r="D32" t="s">
        <v>3</v>
      </c>
      <c r="E32" s="9" t="s">
        <v>5</v>
      </c>
      <c r="F32" s="9"/>
      <c r="G32" s="117"/>
      <c r="H32" s="40"/>
      <c r="I32" s="34"/>
      <c r="AA32" s="386"/>
      <c r="AB32" s="378"/>
      <c r="AC32" s="417"/>
      <c r="AD32" s="34"/>
    </row>
    <row r="33" spans="1:30" ht="15">
      <c r="A33" s="1" t="s">
        <v>113</v>
      </c>
      <c r="B33" s="1" t="s">
        <v>123</v>
      </c>
      <c r="C33" s="422" t="s">
        <v>114</v>
      </c>
      <c r="D33" s="1" t="s">
        <v>178</v>
      </c>
      <c r="E33" s="1" t="s">
        <v>179</v>
      </c>
      <c r="F33" s="278"/>
      <c r="G33" s="117"/>
      <c r="H33" s="40"/>
      <c r="I33" s="34"/>
      <c r="AA33" s="386"/>
      <c r="AB33" s="378"/>
      <c r="AC33" s="417"/>
      <c r="AD33" s="34"/>
    </row>
    <row r="34" spans="1:29" ht="15">
      <c r="A34" s="121">
        <v>0.264</v>
      </c>
      <c r="B34" s="102">
        <v>10.4</v>
      </c>
      <c r="C34" s="335">
        <v>21.1</v>
      </c>
      <c r="D34" s="471">
        <v>14</v>
      </c>
      <c r="E34" s="472">
        <v>13.7</v>
      </c>
      <c r="F34" s="425"/>
      <c r="G34" s="117"/>
      <c r="H34" s="40"/>
      <c r="I34" s="34"/>
      <c r="AA34" s="386"/>
      <c r="AB34" s="378"/>
      <c r="AC34" s="417"/>
    </row>
    <row r="35" spans="1:29" ht="15">
      <c r="A35" s="121">
        <v>0.366</v>
      </c>
      <c r="B35" s="102">
        <v>14.4</v>
      </c>
      <c r="C35" s="335">
        <v>16.1</v>
      </c>
      <c r="D35" s="471">
        <v>10.4</v>
      </c>
      <c r="E35" s="472">
        <v>10.3</v>
      </c>
      <c r="F35" s="425"/>
      <c r="G35" s="117"/>
      <c r="H35" s="40"/>
      <c r="I35" s="34"/>
      <c r="AA35" s="386"/>
      <c r="AB35" s="378"/>
      <c r="AC35" s="417"/>
    </row>
    <row r="36" spans="1:29" ht="15">
      <c r="A36" s="121">
        <v>0.508</v>
      </c>
      <c r="B36" s="102">
        <v>20</v>
      </c>
      <c r="C36" s="335">
        <v>12</v>
      </c>
      <c r="D36" s="471">
        <v>7.4</v>
      </c>
      <c r="E36" s="472">
        <v>7.3</v>
      </c>
      <c r="F36" s="425"/>
      <c r="G36" s="117"/>
      <c r="H36" s="40"/>
      <c r="I36" s="34"/>
      <c r="AA36" s="386"/>
      <c r="AB36" s="378"/>
      <c r="AC36" s="417"/>
    </row>
    <row r="37" spans="1:29" ht="15">
      <c r="A37" s="236">
        <v>0.627</v>
      </c>
      <c r="B37" s="107">
        <v>24.7</v>
      </c>
      <c r="C37" s="420">
        <v>9.9</v>
      </c>
      <c r="D37" s="473">
        <v>5.8</v>
      </c>
      <c r="E37" s="474">
        <v>5.8</v>
      </c>
      <c r="F37" s="425"/>
      <c r="G37" s="117"/>
      <c r="H37" s="40"/>
      <c r="I37" s="34"/>
      <c r="AA37" s="386"/>
      <c r="AB37" s="378"/>
      <c r="AC37" s="417"/>
    </row>
    <row r="38" spans="1:29" ht="15">
      <c r="A38" s="121">
        <v>0.82</v>
      </c>
      <c r="B38" s="102">
        <v>32.2</v>
      </c>
      <c r="C38" s="335">
        <v>7.6</v>
      </c>
      <c r="D38" s="471">
        <v>4.1</v>
      </c>
      <c r="E38" s="472">
        <v>4</v>
      </c>
      <c r="F38" s="425"/>
      <c r="G38" s="117"/>
      <c r="H38" s="40"/>
      <c r="I38" s="34"/>
      <c r="AA38" s="386"/>
      <c r="AB38" s="378"/>
      <c r="AC38" s="417"/>
    </row>
    <row r="39" spans="1:29" ht="15">
      <c r="A39" s="121">
        <v>1.07</v>
      </c>
      <c r="B39" s="102">
        <v>42.2</v>
      </c>
      <c r="C39" s="335">
        <v>5.7</v>
      </c>
      <c r="D39" s="471">
        <v>2.7</v>
      </c>
      <c r="E39" s="472">
        <v>2.7</v>
      </c>
      <c r="F39" s="425"/>
      <c r="G39" s="117"/>
      <c r="H39" s="40"/>
      <c r="I39" s="34"/>
      <c r="AA39" s="386"/>
      <c r="AB39" s="378"/>
      <c r="AC39" s="417"/>
    </row>
    <row r="40" spans="1:29" ht="15">
      <c r="A40" s="121">
        <v>1.63</v>
      </c>
      <c r="B40" s="102">
        <v>64.2</v>
      </c>
      <c r="C40" s="335">
        <v>3.3</v>
      </c>
      <c r="D40" s="471">
        <v>1.2</v>
      </c>
      <c r="E40" s="472">
        <v>1.2</v>
      </c>
      <c r="F40" s="425"/>
      <c r="G40" s="117"/>
      <c r="H40" s="40"/>
      <c r="I40" s="34"/>
      <c r="AA40" s="386"/>
      <c r="AB40" s="378"/>
      <c r="AC40" s="417"/>
    </row>
    <row r="41" spans="1:29" ht="15">
      <c r="A41" s="236">
        <v>2.03</v>
      </c>
      <c r="B41" s="107">
        <v>80</v>
      </c>
      <c r="C41" s="420">
        <v>2.4</v>
      </c>
      <c r="D41" s="473">
        <v>0.65</v>
      </c>
      <c r="E41" s="474">
        <v>0.64</v>
      </c>
      <c r="F41" s="425"/>
      <c r="G41" s="117"/>
      <c r="H41" s="40"/>
      <c r="I41" s="34"/>
      <c r="AA41" s="386"/>
      <c r="AB41" s="378"/>
      <c r="AC41" s="417"/>
    </row>
    <row r="42" spans="1:29" ht="15">
      <c r="A42" s="34"/>
      <c r="B42" s="35"/>
      <c r="C42" s="36"/>
      <c r="D42" s="37"/>
      <c r="E42" s="38"/>
      <c r="F42" s="38"/>
      <c r="G42" s="117"/>
      <c r="H42" s="40"/>
      <c r="I42" s="34"/>
      <c r="AA42" s="386"/>
      <c r="AB42" s="378"/>
      <c r="AC42" s="417"/>
    </row>
    <row r="43" spans="1:9" ht="15">
      <c r="A43" s="34"/>
      <c r="B43" s="35"/>
      <c r="C43" s="36"/>
      <c r="D43" s="37"/>
      <c r="E43" s="38"/>
      <c r="F43" s="38"/>
      <c r="G43" s="39"/>
      <c r="H43" s="40"/>
      <c r="I43" s="34"/>
    </row>
    <row r="44" ht="15">
      <c r="A44" s="84" t="s">
        <v>6</v>
      </c>
    </row>
    <row r="45" spans="2:10" ht="15">
      <c r="B45" t="s">
        <v>93</v>
      </c>
      <c r="C45" t="s">
        <v>18</v>
      </c>
      <c r="G45" s="9"/>
      <c r="H45" s="9"/>
      <c r="I45" s="9"/>
      <c r="J45" s="9"/>
    </row>
    <row r="46" spans="1:10" ht="15">
      <c r="A46" s="235"/>
      <c r="G46" s="9"/>
      <c r="H46" s="9"/>
      <c r="I46" s="9"/>
      <c r="J46" s="9"/>
    </row>
    <row r="47" spans="7:10" ht="15">
      <c r="G47" s="9"/>
      <c r="H47" s="9"/>
      <c r="I47" s="9"/>
      <c r="J47" s="9"/>
    </row>
    <row r="48" spans="1:34" ht="15">
      <c r="A48" s="1" t="s">
        <v>113</v>
      </c>
      <c r="B48" s="2" t="s">
        <v>114</v>
      </c>
      <c r="C48" s="1" t="s">
        <v>115</v>
      </c>
      <c r="D48" s="1" t="s">
        <v>116</v>
      </c>
      <c r="E48" s="1"/>
      <c r="F48" s="1"/>
      <c r="G48" s="2"/>
      <c r="H48" s="1" t="s">
        <v>127</v>
      </c>
      <c r="I48" s="1" t="s">
        <v>72</v>
      </c>
      <c r="J48" s="2" t="s">
        <v>117</v>
      </c>
      <c r="AA48" s="34"/>
      <c r="AB48" s="34"/>
      <c r="AC48" s="34"/>
      <c r="AD48" s="34"/>
      <c r="AE48" s="34"/>
      <c r="AF48" s="34"/>
      <c r="AG48" s="34"/>
      <c r="AH48" s="34"/>
    </row>
    <row r="49" spans="1:34" ht="15">
      <c r="A49" s="121" t="s">
        <v>118</v>
      </c>
      <c r="B49" s="103">
        <v>21.1</v>
      </c>
      <c r="C49" s="69">
        <v>20.28</v>
      </c>
      <c r="D49" s="69">
        <v>20.23</v>
      </c>
      <c r="E49" s="69">
        <v>20.24</v>
      </c>
      <c r="F49" s="69">
        <v>20.29</v>
      </c>
      <c r="G49" s="7">
        <v>20.23</v>
      </c>
      <c r="H49" s="63">
        <f>AVERAGE(C49:G49)</f>
        <v>20.253999999999998</v>
      </c>
      <c r="I49" s="133">
        <f>STDEV(C49:G49)</f>
        <v>0.028809720581775868</v>
      </c>
      <c r="J49" s="7">
        <f>100*(I49/H49)</f>
        <v>0.1422421278847431</v>
      </c>
      <c r="AA49" s="34"/>
      <c r="AB49" s="34"/>
      <c r="AC49" s="34"/>
      <c r="AD49" s="34"/>
      <c r="AE49" s="34"/>
      <c r="AF49" s="34"/>
      <c r="AG49" s="34"/>
      <c r="AH49" s="34"/>
    </row>
    <row r="50" spans="1:34" ht="15">
      <c r="A50" s="121">
        <v>0.366</v>
      </c>
      <c r="B50" s="103">
        <v>16.1</v>
      </c>
      <c r="C50" s="69">
        <v>17.03</v>
      </c>
      <c r="D50" s="69">
        <v>17.03</v>
      </c>
      <c r="E50" s="69">
        <v>17.03</v>
      </c>
      <c r="F50" s="69">
        <v>17.01</v>
      </c>
      <c r="G50" s="7">
        <v>17.02</v>
      </c>
      <c r="H50" s="63">
        <f aca="true" t="shared" si="1" ref="H50:H56">AVERAGE(C50:G50)</f>
        <v>17.024</v>
      </c>
      <c r="I50" s="133">
        <f aca="true" t="shared" si="2" ref="I50:I56">STDEV(C50:G50)</f>
        <v>0.008944271909999166</v>
      </c>
      <c r="J50" s="7">
        <f aca="true" t="shared" si="3" ref="J50:J56">100*(I50/H50)</f>
        <v>0.05253919120065299</v>
      </c>
      <c r="AA50" s="34"/>
      <c r="AB50" s="290"/>
      <c r="AC50" s="388"/>
      <c r="AD50" s="389"/>
      <c r="AE50" s="390"/>
      <c r="AF50" s="391"/>
      <c r="AG50" s="389"/>
      <c r="AH50" s="34"/>
    </row>
    <row r="51" spans="1:34" ht="15">
      <c r="A51" s="121">
        <v>0.508</v>
      </c>
      <c r="B51" s="103">
        <v>12</v>
      </c>
      <c r="C51" s="69">
        <v>13.83</v>
      </c>
      <c r="D51" s="69">
        <v>13.83</v>
      </c>
      <c r="E51" s="69">
        <v>13.83</v>
      </c>
      <c r="F51" s="69">
        <v>13.84</v>
      </c>
      <c r="G51" s="7">
        <v>13.9</v>
      </c>
      <c r="H51" s="63">
        <f t="shared" si="1"/>
        <v>13.846</v>
      </c>
      <c r="I51" s="133">
        <f t="shared" si="2"/>
        <v>0.03049590136395395</v>
      </c>
      <c r="J51" s="7">
        <f t="shared" si="3"/>
        <v>0.2202506237465979</v>
      </c>
      <c r="AA51" s="34"/>
      <c r="AB51" s="34"/>
      <c r="AC51" s="34"/>
      <c r="AD51" s="34"/>
      <c r="AE51" s="34"/>
      <c r="AF51" s="34"/>
      <c r="AG51" s="34"/>
      <c r="AH51" s="34"/>
    </row>
    <row r="52" spans="1:34" ht="15">
      <c r="A52" s="121">
        <v>0.627</v>
      </c>
      <c r="B52" s="103">
        <v>9.9</v>
      </c>
      <c r="C52" s="69">
        <v>11.77</v>
      </c>
      <c r="D52" s="69">
        <v>11.7</v>
      </c>
      <c r="E52" s="69">
        <v>11.73</v>
      </c>
      <c r="F52" s="69">
        <v>11.73</v>
      </c>
      <c r="G52" s="7">
        <v>11.71</v>
      </c>
      <c r="H52" s="63">
        <f t="shared" si="1"/>
        <v>11.728000000000002</v>
      </c>
      <c r="I52" s="133">
        <f t="shared" si="2"/>
        <v>0.02683281572999737</v>
      </c>
      <c r="J52" s="7">
        <f t="shared" si="3"/>
        <v>0.22879276713844957</v>
      </c>
      <c r="AA52" s="424"/>
      <c r="AB52" s="34"/>
      <c r="AC52" s="34"/>
      <c r="AD52" s="34"/>
      <c r="AE52" s="34"/>
      <c r="AF52" s="34"/>
      <c r="AG52" s="34"/>
      <c r="AH52" s="34"/>
    </row>
    <row r="53" spans="1:34" ht="15">
      <c r="A53" s="121" t="s">
        <v>119</v>
      </c>
      <c r="B53" s="103">
        <v>7.6</v>
      </c>
      <c r="C53" s="69">
        <v>9.32</v>
      </c>
      <c r="D53" s="69">
        <v>9.33</v>
      </c>
      <c r="E53" s="69">
        <v>9.31</v>
      </c>
      <c r="F53" s="69">
        <v>9.33</v>
      </c>
      <c r="G53" s="7">
        <v>9.32</v>
      </c>
      <c r="H53" s="63">
        <f t="shared" si="1"/>
        <v>9.322</v>
      </c>
      <c r="I53" s="133">
        <f t="shared" si="2"/>
        <v>0.008366600265340578</v>
      </c>
      <c r="J53" s="7">
        <f t="shared" si="3"/>
        <v>0.08975112921412334</v>
      </c>
      <c r="AA53" s="393"/>
      <c r="AB53" s="34"/>
      <c r="AC53" s="34"/>
      <c r="AD53" s="34"/>
      <c r="AE53" s="34"/>
      <c r="AF53" s="34"/>
      <c r="AG53" s="34"/>
      <c r="AH53" s="34"/>
    </row>
    <row r="54" spans="1:34" ht="15">
      <c r="A54" s="121">
        <v>1.07</v>
      </c>
      <c r="B54" s="103">
        <v>5.7</v>
      </c>
      <c r="C54" s="69">
        <v>7.61</v>
      </c>
      <c r="D54" s="69">
        <v>7.59</v>
      </c>
      <c r="E54" s="69">
        <v>7.59</v>
      </c>
      <c r="F54" s="69">
        <v>7.62</v>
      </c>
      <c r="G54" s="7">
        <v>7.61</v>
      </c>
      <c r="H54" s="63">
        <f t="shared" si="1"/>
        <v>7.604000000000001</v>
      </c>
      <c r="I54" s="133">
        <f t="shared" si="2"/>
        <v>0.013416407864998916</v>
      </c>
      <c r="J54" s="7">
        <f t="shared" si="3"/>
        <v>0.17643881989740814</v>
      </c>
      <c r="AA54" s="393"/>
      <c r="AB54" s="34"/>
      <c r="AC54" s="34"/>
      <c r="AD54" s="80"/>
      <c r="AE54" s="289"/>
      <c r="AF54" s="34"/>
      <c r="AG54" s="34"/>
      <c r="AH54" s="34"/>
    </row>
    <row r="55" spans="1:34" ht="15">
      <c r="A55" s="121">
        <v>1.63</v>
      </c>
      <c r="B55" s="103">
        <v>3.3</v>
      </c>
      <c r="C55" s="69">
        <v>3.61</v>
      </c>
      <c r="D55" s="69">
        <v>3.62</v>
      </c>
      <c r="E55" s="69">
        <v>3.63</v>
      </c>
      <c r="F55" s="69">
        <v>3.64</v>
      </c>
      <c r="G55" s="7">
        <v>3.62</v>
      </c>
      <c r="H55" s="63">
        <f t="shared" si="1"/>
        <v>3.624</v>
      </c>
      <c r="I55" s="133">
        <f t="shared" si="2"/>
        <v>0.011401754250991429</v>
      </c>
      <c r="J55" s="7">
        <f t="shared" si="3"/>
        <v>0.31461794290815204</v>
      </c>
      <c r="AA55" s="393"/>
      <c r="AB55" s="34"/>
      <c r="AC55" s="34"/>
      <c r="AD55" s="80"/>
      <c r="AE55" s="290"/>
      <c r="AF55" s="34"/>
      <c r="AG55" s="34"/>
      <c r="AH55" s="34"/>
    </row>
    <row r="56" spans="1:34" ht="15">
      <c r="A56" s="236">
        <v>2.03</v>
      </c>
      <c r="B56" s="108">
        <v>2.4</v>
      </c>
      <c r="C56" s="74">
        <v>2.01</v>
      </c>
      <c r="D56" s="74">
        <v>2.02</v>
      </c>
      <c r="E56" s="74">
        <v>2.01</v>
      </c>
      <c r="F56" s="74">
        <v>2.02</v>
      </c>
      <c r="G56" s="33">
        <v>2.03</v>
      </c>
      <c r="H56" s="47">
        <f t="shared" si="1"/>
        <v>2.018</v>
      </c>
      <c r="I56" s="134">
        <f t="shared" si="2"/>
        <v>0.00836660026534079</v>
      </c>
      <c r="J56" s="33">
        <f t="shared" si="3"/>
        <v>0.41459862563631267</v>
      </c>
      <c r="AA56" s="393"/>
      <c r="AB56" s="34"/>
      <c r="AC56" s="34"/>
      <c r="AD56" s="34"/>
      <c r="AE56" s="34"/>
      <c r="AF56" s="34"/>
      <c r="AG56" s="34"/>
      <c r="AH56" s="34"/>
    </row>
    <row r="57" spans="27:34" ht="15">
      <c r="AA57" s="393"/>
      <c r="AB57" s="34"/>
      <c r="AC57" s="34"/>
      <c r="AD57" s="34"/>
      <c r="AE57" s="34"/>
      <c r="AF57" s="34"/>
      <c r="AG57" s="34"/>
      <c r="AH57" s="34"/>
    </row>
    <row r="58" spans="27:34" ht="15">
      <c r="AA58" s="393"/>
      <c r="AB58" s="34"/>
      <c r="AC58" s="34"/>
      <c r="AD58" s="34"/>
      <c r="AE58" s="34"/>
      <c r="AF58" s="34"/>
      <c r="AG58" s="34"/>
      <c r="AH58" s="34"/>
    </row>
    <row r="59" spans="1:34" ht="15">
      <c r="A59" s="84" t="s">
        <v>4</v>
      </c>
      <c r="AA59" s="393"/>
      <c r="AB59" s="34"/>
      <c r="AC59" s="34"/>
      <c r="AD59" s="34"/>
      <c r="AE59" s="34"/>
      <c r="AF59" s="34"/>
      <c r="AG59" s="34"/>
      <c r="AH59" s="34"/>
    </row>
    <row r="60" spans="2:34" ht="15">
      <c r="B60" t="s">
        <v>93</v>
      </c>
      <c r="C60" t="s">
        <v>18</v>
      </c>
      <c r="AA60" s="393"/>
      <c r="AB60" s="34"/>
      <c r="AC60" s="34"/>
      <c r="AD60" s="34"/>
      <c r="AE60" s="34"/>
      <c r="AF60" s="34"/>
      <c r="AG60" s="34"/>
      <c r="AH60" s="34"/>
    </row>
    <row r="61" spans="1:34" ht="15">
      <c r="A61" s="1"/>
      <c r="B61" s="1"/>
      <c r="C61" s="1"/>
      <c r="D61" s="1"/>
      <c r="E61" s="1"/>
      <c r="F61" s="1"/>
      <c r="AA61" s="34"/>
      <c r="AB61" s="34"/>
      <c r="AC61" s="34"/>
      <c r="AD61" s="34"/>
      <c r="AE61" s="34"/>
      <c r="AF61" s="34"/>
      <c r="AG61" s="34"/>
      <c r="AH61" s="34"/>
    </row>
    <row r="62" spans="1:34" ht="15">
      <c r="A62" s="1" t="s">
        <v>113</v>
      </c>
      <c r="B62" s="2" t="s">
        <v>114</v>
      </c>
      <c r="C62" t="s">
        <v>128</v>
      </c>
      <c r="D62" s="1"/>
      <c r="E62" s="2"/>
      <c r="F62" s="142" t="s">
        <v>92</v>
      </c>
      <c r="AA62" s="34"/>
      <c r="AB62" s="34"/>
      <c r="AC62" s="34"/>
      <c r="AD62" s="34"/>
      <c r="AE62" s="34"/>
      <c r="AF62" s="34"/>
      <c r="AG62" s="34"/>
      <c r="AH62" s="34"/>
    </row>
    <row r="63" spans="1:34" ht="15">
      <c r="A63" s="121" t="s">
        <v>129</v>
      </c>
      <c r="B63" s="103">
        <v>21.1</v>
      </c>
      <c r="C63" s="102">
        <v>26.4</v>
      </c>
      <c r="D63" s="102">
        <v>26.5</v>
      </c>
      <c r="E63" s="103">
        <v>26.5</v>
      </c>
      <c r="F63" s="71">
        <f aca="true" t="shared" si="4" ref="F63:F70">AVERAGE(C63:E63)</f>
        <v>26.46666666666667</v>
      </c>
      <c r="AA63" s="34"/>
      <c r="AB63" s="34"/>
      <c r="AC63" s="34"/>
      <c r="AD63" s="34"/>
      <c r="AE63" s="34"/>
      <c r="AF63" s="34"/>
      <c r="AG63" s="34"/>
      <c r="AH63" s="34"/>
    </row>
    <row r="64" spans="1:29" ht="15">
      <c r="A64" s="121">
        <v>0.366</v>
      </c>
      <c r="B64" s="103">
        <v>16.1</v>
      </c>
      <c r="C64" s="102">
        <v>24.9</v>
      </c>
      <c r="D64" s="102">
        <v>24.9</v>
      </c>
      <c r="E64" s="103">
        <v>24.9</v>
      </c>
      <c r="F64" s="71">
        <f t="shared" si="4"/>
        <v>24.899999999999995</v>
      </c>
      <c r="AA64" s="34"/>
      <c r="AB64" s="34"/>
      <c r="AC64" s="34"/>
    </row>
    <row r="65" spans="1:29" ht="15">
      <c r="A65" s="236">
        <v>0.627</v>
      </c>
      <c r="B65" s="108">
        <v>9.9</v>
      </c>
      <c r="C65" s="107">
        <v>21.3</v>
      </c>
      <c r="D65" s="107">
        <v>21.3</v>
      </c>
      <c r="E65" s="108">
        <v>21.3</v>
      </c>
      <c r="F65" s="75">
        <f t="shared" si="4"/>
        <v>21.3</v>
      </c>
      <c r="AA65" s="34"/>
      <c r="AB65" s="34"/>
      <c r="AC65" s="34"/>
    </row>
    <row r="66" spans="1:29" ht="15">
      <c r="A66" s="121" t="s">
        <v>120</v>
      </c>
      <c r="B66" s="103">
        <v>7.6</v>
      </c>
      <c r="C66" s="102">
        <v>19.1</v>
      </c>
      <c r="D66" s="102">
        <v>19.2</v>
      </c>
      <c r="E66" s="103">
        <v>19.2</v>
      </c>
      <c r="F66" s="71">
        <f t="shared" si="4"/>
        <v>19.166666666666668</v>
      </c>
      <c r="AA66" s="34"/>
      <c r="AB66" s="34"/>
      <c r="AC66" s="34"/>
    </row>
    <row r="67" spans="1:29" ht="15">
      <c r="A67" s="121">
        <v>1.07</v>
      </c>
      <c r="B67" s="103">
        <v>5.7</v>
      </c>
      <c r="C67" s="102">
        <v>16.8</v>
      </c>
      <c r="D67" s="102">
        <v>16.8</v>
      </c>
      <c r="E67" s="103">
        <v>16.8</v>
      </c>
      <c r="F67" s="71">
        <f t="shared" si="4"/>
        <v>16.8</v>
      </c>
      <c r="AA67" s="386"/>
      <c r="AB67" s="378"/>
      <c r="AC67" s="417"/>
    </row>
    <row r="68" spans="1:29" ht="15">
      <c r="A68" s="121">
        <v>1.63</v>
      </c>
      <c r="B68" s="103">
        <v>3.3</v>
      </c>
      <c r="C68" s="102">
        <v>12.7</v>
      </c>
      <c r="D68" s="102">
        <v>12.8</v>
      </c>
      <c r="E68" s="103">
        <v>12.8</v>
      </c>
      <c r="F68" s="71">
        <f t="shared" si="4"/>
        <v>12.766666666666666</v>
      </c>
      <c r="AA68" s="386"/>
      <c r="AB68" s="378"/>
      <c r="AC68" s="417"/>
    </row>
    <row r="69" spans="1:29" ht="15">
      <c r="A69" s="236">
        <v>2.03</v>
      </c>
      <c r="B69" s="108">
        <v>2.4</v>
      </c>
      <c r="C69" s="107">
        <v>10.1</v>
      </c>
      <c r="D69" s="107">
        <v>10.1</v>
      </c>
      <c r="E69" s="108">
        <v>10.1</v>
      </c>
      <c r="F69" s="75">
        <f t="shared" si="4"/>
        <v>10.1</v>
      </c>
      <c r="AA69" s="386"/>
      <c r="AB69" s="378"/>
      <c r="AC69" s="417"/>
    </row>
    <row r="70" spans="1:29" ht="15">
      <c r="A70" s="296">
        <v>0.508</v>
      </c>
      <c r="B70" s="297">
        <v>12</v>
      </c>
      <c r="C70" s="298">
        <v>22.8</v>
      </c>
      <c r="D70" s="298">
        <v>2.8</v>
      </c>
      <c r="E70" s="297">
        <v>22.8</v>
      </c>
      <c r="F70" s="299">
        <f t="shared" si="4"/>
        <v>16.133333333333336</v>
      </c>
      <c r="AA70" s="386"/>
      <c r="AB70" s="378"/>
      <c r="AC70" s="417"/>
    </row>
    <row r="71" spans="1:29" ht="15">
      <c r="A71" s="9"/>
      <c r="B71" s="9"/>
      <c r="AA71" s="386"/>
      <c r="AB71" s="378"/>
      <c r="AC71" s="417"/>
    </row>
    <row r="72" spans="1:30" ht="15">
      <c r="A72" s="9"/>
      <c r="B72" s="9"/>
      <c r="AA72" s="386"/>
      <c r="AB72" s="378"/>
      <c r="AC72" s="417"/>
      <c r="AD72" s="9"/>
    </row>
    <row r="73" spans="1:30" ht="15">
      <c r="A73" s="9"/>
      <c r="B73" s="9"/>
      <c r="AA73" s="386"/>
      <c r="AB73" s="378"/>
      <c r="AC73" s="417"/>
      <c r="AD73" s="9"/>
    </row>
    <row r="74" spans="2:30" ht="15">
      <c r="B74" s="9"/>
      <c r="AA74" s="386"/>
      <c r="AB74" s="378"/>
      <c r="AC74" s="417"/>
      <c r="AD74" s="9"/>
    </row>
    <row r="75" spans="3:30" ht="15">
      <c r="C75" s="6" t="s">
        <v>140</v>
      </c>
      <c r="D75" s="19" t="s">
        <v>7</v>
      </c>
      <c r="E75" s="17" t="s">
        <v>3</v>
      </c>
      <c r="F75" s="22" t="s">
        <v>5</v>
      </c>
      <c r="G75" s="17" t="s">
        <v>4</v>
      </c>
      <c r="H75" s="13" t="s">
        <v>6</v>
      </c>
      <c r="S75" t="s">
        <v>15</v>
      </c>
      <c r="AC75" s="9"/>
      <c r="AD75" s="9"/>
    </row>
    <row r="76" spans="1:30" ht="15">
      <c r="A76" s="1"/>
      <c r="C76" s="2" t="s">
        <v>141</v>
      </c>
      <c r="D76" s="20" t="s">
        <v>10</v>
      </c>
      <c r="E76" s="183" t="s">
        <v>10</v>
      </c>
      <c r="F76" s="18" t="s">
        <v>10</v>
      </c>
      <c r="G76" s="183" t="s">
        <v>9</v>
      </c>
      <c r="H76" s="18" t="s">
        <v>9</v>
      </c>
      <c r="AC76" s="9"/>
      <c r="AD76" s="9"/>
    </row>
    <row r="77" spans="1:30" ht="15">
      <c r="A77" s="17" t="s">
        <v>142</v>
      </c>
      <c r="B77" s="312" t="s">
        <v>0</v>
      </c>
      <c r="C77" s="14" t="s">
        <v>143</v>
      </c>
      <c r="D77" s="21" t="s">
        <v>11</v>
      </c>
      <c r="E77" s="313" t="s">
        <v>12</v>
      </c>
      <c r="F77" s="14" t="s">
        <v>12</v>
      </c>
      <c r="G77" s="313" t="s">
        <v>144</v>
      </c>
      <c r="H77" s="14" t="s">
        <v>144</v>
      </c>
      <c r="AA77" s="426"/>
      <c r="AC77" s="9"/>
      <c r="AD77" s="9"/>
    </row>
    <row r="78" spans="1:30" ht="15">
      <c r="A78" s="3" t="s">
        <v>1</v>
      </c>
      <c r="B78" s="314">
        <v>0.264</v>
      </c>
      <c r="C78" s="315">
        <v>21.1</v>
      </c>
      <c r="D78" s="316">
        <v>20.955900000000003</v>
      </c>
      <c r="E78" s="317">
        <v>13</v>
      </c>
      <c r="F78" s="23">
        <v>13</v>
      </c>
      <c r="G78" s="318">
        <v>26.46666666666667</v>
      </c>
      <c r="H78" s="16">
        <v>20.253999999999998</v>
      </c>
      <c r="AD78" s="9"/>
    </row>
    <row r="79" spans="1:30" ht="15">
      <c r="A79" s="4"/>
      <c r="B79" s="314">
        <v>0.366</v>
      </c>
      <c r="C79" s="315">
        <v>16.1</v>
      </c>
      <c r="D79" s="316">
        <v>16.1049</v>
      </c>
      <c r="E79" s="317">
        <v>9.4</v>
      </c>
      <c r="F79" s="23">
        <v>9.3</v>
      </c>
      <c r="G79" s="318">
        <v>24.899999999999995</v>
      </c>
      <c r="H79" s="16">
        <v>17.024</v>
      </c>
      <c r="AD79" s="9"/>
    </row>
    <row r="80" spans="1:8" ht="15">
      <c r="A80" s="4"/>
      <c r="B80" s="314">
        <v>0.508</v>
      </c>
      <c r="C80" s="315">
        <v>12</v>
      </c>
      <c r="D80" s="316">
        <v>11.915400000000005</v>
      </c>
      <c r="E80" s="317">
        <v>6.5</v>
      </c>
      <c r="F80" s="23">
        <v>6.4</v>
      </c>
      <c r="G80" s="318">
        <v>21.3</v>
      </c>
      <c r="H80" s="16">
        <v>13.846</v>
      </c>
    </row>
    <row r="81" spans="1:8" ht="15">
      <c r="A81" s="5"/>
      <c r="B81" s="319">
        <v>0.627</v>
      </c>
      <c r="C81" s="320">
        <v>9.9</v>
      </c>
      <c r="D81" s="8">
        <v>10.151400000000002</v>
      </c>
      <c r="E81" s="321">
        <v>5.1</v>
      </c>
      <c r="F81" s="24">
        <v>4.9</v>
      </c>
      <c r="G81" s="28">
        <v>19.166666666666668</v>
      </c>
      <c r="H81" s="25">
        <v>11.728000000000002</v>
      </c>
    </row>
    <row r="82" spans="1:8" ht="15">
      <c r="A82" s="4" t="s">
        <v>2</v>
      </c>
      <c r="B82" s="314">
        <v>0.82</v>
      </c>
      <c r="C82" s="315">
        <v>7.6</v>
      </c>
      <c r="D82" s="316">
        <v>7.505400000000002</v>
      </c>
      <c r="E82" s="317">
        <v>3.6</v>
      </c>
      <c r="F82" s="23">
        <v>3.4</v>
      </c>
      <c r="G82" s="318">
        <v>16.8</v>
      </c>
      <c r="H82" s="16">
        <v>9.322</v>
      </c>
    </row>
    <row r="83" spans="2:35" ht="15">
      <c r="B83" s="314">
        <v>1.07</v>
      </c>
      <c r="C83" s="315">
        <v>5.7</v>
      </c>
      <c r="D83" s="316">
        <v>5.741400000000006</v>
      </c>
      <c r="E83" s="317">
        <v>2.4</v>
      </c>
      <c r="F83" s="23">
        <v>2.3</v>
      </c>
      <c r="G83" s="318">
        <v>12.766666666666666</v>
      </c>
      <c r="H83" s="16">
        <v>7.604000000000001</v>
      </c>
      <c r="AF83" s="60"/>
      <c r="AI83" s="60"/>
    </row>
    <row r="84" spans="2:35" ht="15">
      <c r="B84" s="314">
        <v>1.63</v>
      </c>
      <c r="C84" s="315">
        <v>3.3</v>
      </c>
      <c r="D84" s="316">
        <v>3.7569000000000017</v>
      </c>
      <c r="E84" s="317">
        <v>1.1</v>
      </c>
      <c r="F84" s="23">
        <v>1.1</v>
      </c>
      <c r="G84" s="318">
        <v>10.1</v>
      </c>
      <c r="H84" s="16">
        <v>3.624</v>
      </c>
      <c r="AA84" s="423"/>
      <c r="AD84" s="121"/>
      <c r="AE84" s="102"/>
      <c r="AF84" s="421"/>
      <c r="AG84" s="70"/>
      <c r="AH84" s="423"/>
      <c r="AI84" s="421"/>
    </row>
    <row r="85" spans="1:35" ht="15">
      <c r="A85" s="2"/>
      <c r="B85" s="319">
        <v>2.03</v>
      </c>
      <c r="C85" s="322">
        <v>2.4</v>
      </c>
      <c r="D85" s="8">
        <v>2.6544000000000025</v>
      </c>
      <c r="E85" s="321">
        <v>0.6</v>
      </c>
      <c r="F85" s="24">
        <v>0.58</v>
      </c>
      <c r="G85" s="323">
        <v>16.133333333333336</v>
      </c>
      <c r="H85" s="25">
        <v>2.018</v>
      </c>
      <c r="AA85" s="423"/>
      <c r="AD85" s="121"/>
      <c r="AE85" s="102"/>
      <c r="AF85" s="421"/>
      <c r="AG85" s="70"/>
      <c r="AH85" s="423"/>
      <c r="AI85" s="421"/>
    </row>
    <row r="86" spans="1:35" ht="15">
      <c r="A86" s="34"/>
      <c r="B86" s="37"/>
      <c r="C86" s="288"/>
      <c r="D86" s="9"/>
      <c r="E86" s="34"/>
      <c r="F86" s="34"/>
      <c r="AA86" s="423"/>
      <c r="AD86" s="121"/>
      <c r="AE86" s="102"/>
      <c r="AF86" s="421"/>
      <c r="AG86" s="70"/>
      <c r="AH86" s="423"/>
      <c r="AI86" s="421"/>
    </row>
    <row r="87" spans="1:35" ht="15">
      <c r="A87" s="34"/>
      <c r="B87" s="37"/>
      <c r="C87" s="36"/>
      <c r="D87" s="34"/>
      <c r="E87" s="34"/>
      <c r="F87" s="34"/>
      <c r="AA87" s="423"/>
      <c r="AD87" s="121"/>
      <c r="AE87" s="102"/>
      <c r="AF87" s="421"/>
      <c r="AG87" s="70"/>
      <c r="AH87" s="423"/>
      <c r="AI87" s="421"/>
    </row>
    <row r="88" spans="1:35" ht="15">
      <c r="A88" s="34"/>
      <c r="B88" s="37"/>
      <c r="C88" s="36"/>
      <c r="D88" s="34"/>
      <c r="E88" s="34"/>
      <c r="F88" s="34"/>
      <c r="AA88" s="423"/>
      <c r="AD88" s="121"/>
      <c r="AE88" s="102"/>
      <c r="AF88" s="421"/>
      <c r="AG88" s="70"/>
      <c r="AH88" s="423"/>
      <c r="AI88" s="421"/>
    </row>
    <row r="89" spans="1:35" ht="15">
      <c r="A89" s="34"/>
      <c r="B89" s="37"/>
      <c r="C89" s="36"/>
      <c r="D89" s="34"/>
      <c r="E89" s="34"/>
      <c r="F89" s="34"/>
      <c r="AA89" s="423"/>
      <c r="AD89" s="121"/>
      <c r="AE89" s="102"/>
      <c r="AF89" s="421"/>
      <c r="AG89" s="70"/>
      <c r="AH89" s="423"/>
      <c r="AI89" s="421"/>
    </row>
    <row r="90" spans="1:35" ht="15">
      <c r="A90" s="34"/>
      <c r="B90" s="37"/>
      <c r="C90" s="36"/>
      <c r="D90" s="34"/>
      <c r="E90" s="34"/>
      <c r="F90" s="34"/>
      <c r="AA90" s="423"/>
      <c r="AD90" s="121"/>
      <c r="AE90" s="102"/>
      <c r="AF90" s="421"/>
      <c r="AG90" s="70"/>
      <c r="AH90" s="423"/>
      <c r="AI90" s="421"/>
    </row>
    <row r="91" spans="1:35" ht="15">
      <c r="A91" s="34"/>
      <c r="B91" s="37"/>
      <c r="C91" s="36"/>
      <c r="D91" s="34"/>
      <c r="E91" s="34"/>
      <c r="F91" s="34"/>
      <c r="AA91" s="423"/>
      <c r="AD91" s="121"/>
      <c r="AE91" s="102"/>
      <c r="AF91" s="421"/>
      <c r="AG91" s="70"/>
      <c r="AH91" s="423"/>
      <c r="AI91" s="421"/>
    </row>
    <row r="92" spans="1:6" ht="15">
      <c r="A92" s="34"/>
      <c r="B92" s="37"/>
      <c r="C92" s="36"/>
      <c r="D92" s="34"/>
      <c r="E92" s="34"/>
      <c r="F92" s="34"/>
    </row>
    <row r="93" spans="1:32" ht="15">
      <c r="A93" s="34"/>
      <c r="B93" s="37"/>
      <c r="C93" s="36"/>
      <c r="D93" s="34"/>
      <c r="E93" s="34"/>
      <c r="F93" s="34"/>
      <c r="AA93" s="70"/>
      <c r="AB93" s="69"/>
      <c r="AC93" s="69"/>
      <c r="AD93" s="69"/>
      <c r="AE93" s="69"/>
      <c r="AF93" s="423"/>
    </row>
    <row r="94" spans="1:32" ht="15">
      <c r="A94" s="34"/>
      <c r="B94" s="34"/>
      <c r="C94" s="34"/>
      <c r="D94" s="34"/>
      <c r="E94" s="34"/>
      <c r="F94" s="34"/>
      <c r="AA94" s="70"/>
      <c r="AB94" s="69"/>
      <c r="AC94" s="69"/>
      <c r="AD94" s="69"/>
      <c r="AE94" s="69"/>
      <c r="AF94" s="423"/>
    </row>
    <row r="95" spans="1:32" ht="15">
      <c r="A95" s="34"/>
      <c r="B95" s="34"/>
      <c r="C95" s="34"/>
      <c r="D95" s="34"/>
      <c r="E95" s="34"/>
      <c r="F95" s="34"/>
      <c r="AA95" s="70"/>
      <c r="AB95" s="69"/>
      <c r="AC95" s="69"/>
      <c r="AD95" s="69"/>
      <c r="AE95" s="69"/>
      <c r="AF95" s="423"/>
    </row>
    <row r="96" spans="1:32" ht="15">
      <c r="A96" s="34"/>
      <c r="B96" s="34"/>
      <c r="C96" s="34"/>
      <c r="D96" s="34"/>
      <c r="E96" s="34"/>
      <c r="F96" s="34"/>
      <c r="AA96" s="70"/>
      <c r="AB96" s="69"/>
      <c r="AC96" s="69"/>
      <c r="AD96" s="69"/>
      <c r="AE96" s="69"/>
      <c r="AF96" s="423"/>
    </row>
    <row r="97" spans="27:32" ht="15">
      <c r="AA97" s="70"/>
      <c r="AB97" s="69"/>
      <c r="AC97" s="69"/>
      <c r="AD97" s="69"/>
      <c r="AE97" s="69"/>
      <c r="AF97" s="423"/>
    </row>
    <row r="102" ht="15">
      <c r="K102" s="9"/>
    </row>
    <row r="103" ht="15">
      <c r="K103" s="9"/>
    </row>
    <row r="104" ht="15">
      <c r="K104" s="9"/>
    </row>
    <row r="114" ht="15">
      <c r="A114" s="121"/>
    </row>
    <row r="115" spans="1:5" ht="15">
      <c r="A115" s="9"/>
      <c r="B115" s="9"/>
      <c r="C115" s="9"/>
      <c r="D115" s="9"/>
      <c r="E115" s="9"/>
    </row>
    <row r="116" spans="1:5" ht="15">
      <c r="A116" s="237"/>
      <c r="B116" s="9"/>
      <c r="C116" s="238"/>
      <c r="D116" s="9"/>
      <c r="E116" s="9"/>
    </row>
    <row r="117" spans="1:5" ht="15">
      <c r="A117" s="237"/>
      <c r="B117" s="239"/>
      <c r="C117" s="238"/>
      <c r="D117" s="9"/>
      <c r="E117" s="9"/>
    </row>
    <row r="118" spans="1:5" ht="15">
      <c r="A118" s="237"/>
      <c r="B118" s="239"/>
      <c r="C118" s="238"/>
      <c r="D118" s="9"/>
      <c r="E118" s="9"/>
    </row>
    <row r="119" spans="1:5" ht="15">
      <c r="A119" s="237"/>
      <c r="B119" s="239"/>
      <c r="C119" s="238"/>
      <c r="D119" s="9"/>
      <c r="E119" s="9"/>
    </row>
    <row r="120" spans="1:5" ht="15">
      <c r="A120" s="237"/>
      <c r="B120" s="239"/>
      <c r="C120" s="238"/>
      <c r="D120" s="9"/>
      <c r="E120" s="9"/>
    </row>
    <row r="121" spans="1:5" ht="15">
      <c r="A121" s="237"/>
      <c r="B121" s="239"/>
      <c r="C121" s="238"/>
      <c r="D121" s="9"/>
      <c r="E121" s="9"/>
    </row>
    <row r="122" spans="1:5" ht="15">
      <c r="A122" s="237"/>
      <c r="B122" s="239"/>
      <c r="C122" s="238"/>
      <c r="D122" s="9"/>
      <c r="E122" s="9"/>
    </row>
    <row r="123" spans="1:5" ht="15">
      <c r="A123" s="237"/>
      <c r="B123" s="239"/>
      <c r="C123" s="238"/>
      <c r="D123" s="9"/>
      <c r="E123" s="9"/>
    </row>
    <row r="124" spans="1:5" ht="15">
      <c r="A124" s="237"/>
      <c r="B124" s="239"/>
      <c r="C124" s="238"/>
      <c r="D124" s="9"/>
      <c r="E124" s="9"/>
    </row>
    <row r="125" spans="1:5" ht="15">
      <c r="A125" s="9"/>
      <c r="B125" s="9"/>
      <c r="C125" s="9"/>
      <c r="D125" s="9"/>
      <c r="E125" s="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8"/>
  <sheetViews>
    <sheetView zoomScale="82" zoomScaleNormal="82" zoomScalePageLayoutView="0" workbookViewId="0" topLeftCell="A1">
      <selection activeCell="T17" sqref="T17"/>
    </sheetView>
  </sheetViews>
  <sheetFormatPr defaultColWidth="9.140625" defaultRowHeight="15"/>
  <cols>
    <col min="1" max="1" width="10.8515625" style="0" customWidth="1"/>
    <col min="2" max="3" width="11.421875" style="0" customWidth="1"/>
    <col min="4" max="4" width="13.421875" style="0" customWidth="1"/>
    <col min="5" max="5" width="11.28125" style="0" customWidth="1"/>
    <col min="20" max="20" width="3.7109375" style="41" customWidth="1"/>
    <col min="21" max="21" width="13.421875" style="0" customWidth="1"/>
    <col min="23" max="23" width="8.7109375" style="0" customWidth="1"/>
    <col min="27" max="27" width="18.57421875" style="0" customWidth="1"/>
  </cols>
  <sheetData>
    <row r="1" spans="1:21" ht="15">
      <c r="A1" s="84" t="s">
        <v>63</v>
      </c>
      <c r="U1" t="s">
        <v>212</v>
      </c>
    </row>
    <row r="2" spans="1:2" ht="15">
      <c r="A2" s="9"/>
      <c r="B2" t="s">
        <v>139</v>
      </c>
    </row>
    <row r="3" spans="1:21" ht="15.75" thickBot="1">
      <c r="A3" s="34"/>
      <c r="B3" s="96" t="s">
        <v>65</v>
      </c>
      <c r="C3" s="97" t="s">
        <v>66</v>
      </c>
      <c r="D3" s="98">
        <v>-0.441</v>
      </c>
      <c r="E3" s="99" t="s">
        <v>67</v>
      </c>
      <c r="F3" s="100" t="s">
        <v>68</v>
      </c>
      <c r="G3" s="98">
        <v>51.6054</v>
      </c>
      <c r="H3" s="34"/>
      <c r="I3" s="34"/>
      <c r="K3" s="34"/>
      <c r="U3" t="s">
        <v>139</v>
      </c>
    </row>
    <row r="4" spans="1:26" ht="15">
      <c r="A4" t="s">
        <v>93</v>
      </c>
      <c r="B4" t="s">
        <v>130</v>
      </c>
      <c r="C4" t="s">
        <v>32</v>
      </c>
      <c r="U4" s="192"/>
      <c r="V4" s="449"/>
      <c r="W4" s="342"/>
      <c r="X4" s="308" t="s">
        <v>169</v>
      </c>
      <c r="Y4" s="308"/>
      <c r="Z4" s="309"/>
    </row>
    <row r="5" spans="1:28" ht="15">
      <c r="A5" s="1"/>
      <c r="B5" s="1"/>
      <c r="C5" s="1"/>
      <c r="D5" s="1"/>
      <c r="E5" s="9"/>
      <c r="G5" s="9"/>
      <c r="T5" s="555"/>
      <c r="U5" s="540"/>
      <c r="V5" s="208"/>
      <c r="W5" s="343"/>
      <c r="X5" s="344" t="s">
        <v>104</v>
      </c>
      <c r="Y5" s="311"/>
      <c r="Z5" s="186" t="s">
        <v>105</v>
      </c>
      <c r="AB5" s="34"/>
    </row>
    <row r="6" spans="1:28" ht="18" thickBot="1">
      <c r="A6" s="1" t="s">
        <v>35</v>
      </c>
      <c r="B6" s="2" t="s">
        <v>132</v>
      </c>
      <c r="C6" s="1" t="s">
        <v>95</v>
      </c>
      <c r="D6" s="141" t="s">
        <v>74</v>
      </c>
      <c r="E6" s="34"/>
      <c r="F6" s="9"/>
      <c r="G6" s="9"/>
      <c r="T6" s="555"/>
      <c r="U6" s="539" t="s">
        <v>204</v>
      </c>
      <c r="V6" s="538" t="s">
        <v>90</v>
      </c>
      <c r="W6" s="187" t="s">
        <v>203</v>
      </c>
      <c r="X6" s="536" t="s">
        <v>199</v>
      </c>
      <c r="Y6" s="522" t="s">
        <v>107</v>
      </c>
      <c r="Z6" s="188" t="s">
        <v>107</v>
      </c>
      <c r="AA6" s="354"/>
      <c r="AB6" s="34"/>
    </row>
    <row r="7" spans="1:28" ht="15">
      <c r="A7" t="s">
        <v>133</v>
      </c>
      <c r="B7" s="6"/>
      <c r="C7" t="s">
        <v>134</v>
      </c>
      <c r="D7" s="6"/>
      <c r="E7" s="34"/>
      <c r="F7" s="9"/>
      <c r="G7" s="9"/>
      <c r="T7" s="555"/>
      <c r="U7" s="1" t="s">
        <v>18</v>
      </c>
      <c r="V7" s="208"/>
      <c r="W7" s="134"/>
      <c r="X7" s="567">
        <v>1.3656</v>
      </c>
      <c r="Y7" s="567">
        <v>0.9842</v>
      </c>
      <c r="Z7" s="568">
        <v>0.9432</v>
      </c>
      <c r="AA7" s="569" t="s">
        <v>202</v>
      </c>
      <c r="AB7" s="37"/>
    </row>
    <row r="8" spans="1:28" ht="15">
      <c r="A8" s="69">
        <v>0.53</v>
      </c>
      <c r="B8" s="7">
        <v>0.51</v>
      </c>
      <c r="C8" t="s">
        <v>135</v>
      </c>
      <c r="D8" s="6"/>
      <c r="E8" s="34"/>
      <c r="F8" s="9"/>
      <c r="G8" s="9"/>
      <c r="T8" s="555"/>
      <c r="U8" s="1" t="s">
        <v>3</v>
      </c>
      <c r="V8" s="208"/>
      <c r="W8" s="567"/>
      <c r="X8" s="567">
        <v>0.9618</v>
      </c>
      <c r="Y8" s="567">
        <v>0.9997</v>
      </c>
      <c r="Z8" s="568">
        <v>1</v>
      </c>
      <c r="AA8" s="569" t="s">
        <v>202</v>
      </c>
      <c r="AB8" s="37"/>
    </row>
    <row r="9" spans="1:27" ht="15">
      <c r="A9" s="69">
        <v>2.65</v>
      </c>
      <c r="B9" s="7">
        <v>2.3</v>
      </c>
      <c r="C9">
        <v>109</v>
      </c>
      <c r="D9" s="300">
        <f>$D$3*C9+$G$3</f>
        <v>3.5364000000000004</v>
      </c>
      <c r="E9" s="303"/>
      <c r="F9" s="9"/>
      <c r="G9" s="9"/>
      <c r="U9" s="1" t="s">
        <v>6</v>
      </c>
      <c r="V9" s="208"/>
      <c r="W9" s="567">
        <v>0.6002</v>
      </c>
      <c r="X9" s="134">
        <f>1/W9</f>
        <v>1.6661112962345885</v>
      </c>
      <c r="Y9" s="567">
        <v>0.9945</v>
      </c>
      <c r="Z9" s="568">
        <v>0.9963</v>
      </c>
      <c r="AA9" s="569" t="s">
        <v>126</v>
      </c>
    </row>
    <row r="10" spans="1:28" ht="15.75" thickBot="1">
      <c r="A10" s="69">
        <v>10.3</v>
      </c>
      <c r="B10" s="7">
        <v>8.9</v>
      </c>
      <c r="C10">
        <v>89</v>
      </c>
      <c r="D10" s="300">
        <f>$D$3*C10+$G$3</f>
        <v>12.3564</v>
      </c>
      <c r="E10" s="303"/>
      <c r="F10" s="9"/>
      <c r="G10" s="9"/>
      <c r="U10" s="354" t="s">
        <v>4</v>
      </c>
      <c r="V10" s="188"/>
      <c r="W10" s="570">
        <v>0.9679</v>
      </c>
      <c r="X10" s="571">
        <f>1/W10</f>
        <v>1.0331645831180907</v>
      </c>
      <c r="Y10" s="570">
        <v>0.999</v>
      </c>
      <c r="Z10" s="572">
        <v>0.9998</v>
      </c>
      <c r="AA10" s="573" t="s">
        <v>126</v>
      </c>
      <c r="AB10" s="34"/>
    </row>
    <row r="11" spans="1:5" ht="15">
      <c r="A11" s="69">
        <v>30.2</v>
      </c>
      <c r="B11" s="7">
        <v>33.7</v>
      </c>
      <c r="C11" t="s">
        <v>136</v>
      </c>
      <c r="D11" s="6"/>
      <c r="E11" s="34"/>
    </row>
    <row r="12" spans="1:11" ht="15">
      <c r="A12" s="74">
        <v>78.9</v>
      </c>
      <c r="B12" s="33">
        <v>56.9</v>
      </c>
      <c r="C12" s="1" t="s">
        <v>136</v>
      </c>
      <c r="D12" s="2"/>
      <c r="E12" s="34"/>
      <c r="G12" s="60"/>
      <c r="H12" s="60"/>
      <c r="I12" s="278"/>
      <c r="K12" s="278"/>
    </row>
    <row r="13" spans="1:11" ht="15">
      <c r="A13" s="69"/>
      <c r="B13" s="69"/>
      <c r="E13" s="9"/>
      <c r="G13" s="80"/>
      <c r="H13" s="80"/>
      <c r="I13" s="80"/>
      <c r="K13" s="80"/>
    </row>
    <row r="14" spans="1:11" ht="15">
      <c r="A14" t="s">
        <v>93</v>
      </c>
      <c r="B14" t="s">
        <v>137</v>
      </c>
      <c r="C14" t="s">
        <v>138</v>
      </c>
      <c r="E14" s="9"/>
      <c r="F14" t="s">
        <v>131</v>
      </c>
      <c r="K14" s="80"/>
    </row>
    <row r="15" spans="1:26" ht="15">
      <c r="A15" s="1"/>
      <c r="B15" s="1"/>
      <c r="C15" s="1"/>
      <c r="D15" s="1"/>
      <c r="E15" s="34"/>
      <c r="F15" s="1"/>
      <c r="G15" s="1"/>
      <c r="H15" s="1"/>
      <c r="K15" s="80"/>
      <c r="Y15" s="37"/>
      <c r="Z15" s="37"/>
    </row>
    <row r="16" spans="1:26" ht="15">
      <c r="A16" s="1" t="s">
        <v>35</v>
      </c>
      <c r="B16" s="2" t="s">
        <v>132</v>
      </c>
      <c r="C16" s="1" t="s">
        <v>95</v>
      </c>
      <c r="D16" s="141" t="s">
        <v>74</v>
      </c>
      <c r="E16" s="302"/>
      <c r="F16" s="2" t="s">
        <v>17</v>
      </c>
      <c r="G16" s="142" t="s">
        <v>95</v>
      </c>
      <c r="H16" s="2" t="s">
        <v>11</v>
      </c>
      <c r="Y16" s="37"/>
      <c r="Z16" s="37"/>
    </row>
    <row r="17" spans="1:26" ht="15">
      <c r="A17" t="s">
        <v>133</v>
      </c>
      <c r="B17" s="6"/>
      <c r="C17" t="s">
        <v>134</v>
      </c>
      <c r="D17" s="6"/>
      <c r="E17" s="302"/>
      <c r="F17" s="7">
        <v>2.64</v>
      </c>
      <c r="G17" s="305">
        <v>107.5</v>
      </c>
      <c r="H17" s="291">
        <v>4.2</v>
      </c>
      <c r="Y17" s="37"/>
      <c r="Z17" s="37"/>
    </row>
    <row r="18" spans="1:25" ht="15">
      <c r="A18" s="69">
        <v>39.2</v>
      </c>
      <c r="B18" s="7">
        <v>33.7</v>
      </c>
      <c r="C18" t="s">
        <v>136</v>
      </c>
      <c r="D18" s="6"/>
      <c r="E18" s="302"/>
      <c r="F18" s="7">
        <v>2.65</v>
      </c>
      <c r="G18" s="305">
        <v>109</v>
      </c>
      <c r="H18" s="300">
        <v>3.54</v>
      </c>
      <c r="Y18" s="37"/>
    </row>
    <row r="19" spans="1:25" ht="15">
      <c r="A19" s="69">
        <v>9.4</v>
      </c>
      <c r="B19" s="7">
        <v>10.8</v>
      </c>
      <c r="C19" s="102">
        <v>84</v>
      </c>
      <c r="D19" s="291">
        <f>$D$3*C19+$G$3</f>
        <v>14.561400000000006</v>
      </c>
      <c r="E19" s="307"/>
      <c r="F19" s="7">
        <v>9.4</v>
      </c>
      <c r="G19" s="305">
        <v>84</v>
      </c>
      <c r="H19" s="291">
        <v>14.56</v>
      </c>
      <c r="Y19" s="34"/>
    </row>
    <row r="20" spans="1:25" ht="15">
      <c r="A20" s="74">
        <v>2.64</v>
      </c>
      <c r="B20" s="33">
        <v>3.06</v>
      </c>
      <c r="C20" s="107">
        <v>107.5</v>
      </c>
      <c r="D20" s="293">
        <f>$D$3*C20+$G$3</f>
        <v>4.197900000000004</v>
      </c>
      <c r="E20" s="304"/>
      <c r="F20" s="8">
        <v>10.3</v>
      </c>
      <c r="G20" s="306">
        <v>89</v>
      </c>
      <c r="H20" s="301">
        <v>12.36</v>
      </c>
      <c r="Y20" s="34"/>
    </row>
    <row r="21" spans="1:25" ht="15">
      <c r="A21" s="9"/>
      <c r="E21" s="34"/>
      <c r="Y21" s="427"/>
    </row>
    <row r="22" spans="1:25" ht="15">
      <c r="A22" s="9"/>
      <c r="B22" s="9"/>
      <c r="Y22" s="427"/>
    </row>
    <row r="23" spans="1:25" ht="15">
      <c r="A23" s="9"/>
      <c r="B23" s="9"/>
      <c r="Y23" s="427"/>
    </row>
    <row r="24" spans="1:25" ht="15">
      <c r="A24" s="84" t="s">
        <v>3</v>
      </c>
      <c r="B24" s="9"/>
      <c r="Y24" s="427"/>
    </row>
    <row r="25" spans="1:25" ht="15">
      <c r="A25" s="9"/>
      <c r="B25" t="s">
        <v>139</v>
      </c>
      <c r="Y25" s="34"/>
    </row>
    <row r="26" ht="15">
      <c r="Y26" s="34"/>
    </row>
    <row r="27" spans="2:25" ht="15">
      <c r="B27" s="29" t="s">
        <v>3</v>
      </c>
      <c r="Y27" s="34"/>
    </row>
    <row r="28" spans="1:25" ht="15">
      <c r="A28" s="1"/>
      <c r="B28" s="18" t="s">
        <v>10</v>
      </c>
      <c r="Y28" s="34"/>
    </row>
    <row r="29" spans="1:25" ht="15">
      <c r="A29" s="14" t="s">
        <v>16</v>
      </c>
      <c r="B29" s="14" t="s">
        <v>12</v>
      </c>
      <c r="Y29" s="34"/>
    </row>
    <row r="30" spans="1:25" ht="15">
      <c r="A30" s="11">
        <v>0.51</v>
      </c>
      <c r="B30" s="23">
        <v>0.49</v>
      </c>
      <c r="Y30" s="386"/>
    </row>
    <row r="31" spans="1:25" ht="15">
      <c r="A31" s="11">
        <v>2.3</v>
      </c>
      <c r="B31" s="23">
        <v>2.3333333333333335</v>
      </c>
      <c r="Y31" s="386"/>
    </row>
    <row r="32" spans="1:25" ht="15">
      <c r="A32" s="26">
        <v>2.64</v>
      </c>
      <c r="B32" s="23">
        <v>2.733333333333333</v>
      </c>
      <c r="Y32" s="386"/>
    </row>
    <row r="33" spans="1:25" ht="15">
      <c r="A33" s="11">
        <v>8.9</v>
      </c>
      <c r="B33" s="23">
        <v>9</v>
      </c>
      <c r="Y33" s="386"/>
    </row>
    <row r="34" spans="1:25" ht="15">
      <c r="A34" s="26">
        <v>9.4</v>
      </c>
      <c r="B34" s="23">
        <v>9.3</v>
      </c>
      <c r="Y34" s="386"/>
    </row>
    <row r="35" spans="1:25" ht="15">
      <c r="A35" s="12">
        <v>33.7</v>
      </c>
      <c r="B35" s="24">
        <v>32.199999999999996</v>
      </c>
      <c r="Y35" s="386"/>
    </row>
    <row r="36" spans="1:25" ht="15">
      <c r="A36" s="219"/>
      <c r="B36" s="222"/>
      <c r="Y36" s="386"/>
    </row>
    <row r="37" spans="1:25" ht="15.75">
      <c r="A37" s="430" t="s">
        <v>3</v>
      </c>
      <c r="Y37" s="386"/>
    </row>
    <row r="38" spans="1:25" ht="15">
      <c r="A38" s="330"/>
      <c r="B38" s="330"/>
      <c r="C38" s="310"/>
      <c r="Y38" s="386"/>
    </row>
    <row r="39" spans="1:25" ht="15">
      <c r="A39" s="475" t="s">
        <v>0</v>
      </c>
      <c r="B39" s="475" t="s">
        <v>180</v>
      </c>
      <c r="C39" s="475">
        <v>0</v>
      </c>
      <c r="Y39" s="386"/>
    </row>
    <row r="40" spans="1:25" ht="15.75">
      <c r="A40" s="476" t="s">
        <v>186</v>
      </c>
      <c r="B40" s="477"/>
      <c r="C40" s="477"/>
      <c r="Y40" s="386"/>
    </row>
    <row r="41" spans="1:25" ht="15">
      <c r="A41" s="478"/>
      <c r="B41" s="479" t="s">
        <v>187</v>
      </c>
      <c r="C41" s="480" t="s">
        <v>188</v>
      </c>
      <c r="Y41" s="386"/>
    </row>
    <row r="42" spans="1:25" ht="15">
      <c r="A42" s="481">
        <v>2</v>
      </c>
      <c r="B42" s="481">
        <v>0.811</v>
      </c>
      <c r="C42" s="475">
        <v>1.7</v>
      </c>
      <c r="Y42" s="386"/>
    </row>
    <row r="43" spans="1:25" ht="15">
      <c r="A43" s="481">
        <v>5</v>
      </c>
      <c r="B43" s="481">
        <v>5.623</v>
      </c>
      <c r="C43" s="475">
        <v>7</v>
      </c>
      <c r="Y43" s="386"/>
    </row>
    <row r="44" spans="1:25" ht="15">
      <c r="A44" s="481">
        <v>7</v>
      </c>
      <c r="B44" s="481">
        <v>10.24</v>
      </c>
      <c r="C44" s="475">
        <v>10.4</v>
      </c>
      <c r="Y44" s="386"/>
    </row>
    <row r="45" spans="1:25" ht="15">
      <c r="A45" s="481">
        <v>9</v>
      </c>
      <c r="B45" s="481">
        <v>17.03</v>
      </c>
      <c r="C45" s="475">
        <v>19.4</v>
      </c>
      <c r="Y45" s="386"/>
    </row>
    <row r="46" spans="1:26" ht="15">
      <c r="A46" s="481">
        <v>10</v>
      </c>
      <c r="B46" s="481">
        <v>18.61</v>
      </c>
      <c r="C46" s="475">
        <v>19.6</v>
      </c>
      <c r="Y46" s="386"/>
      <c r="Z46" s="386"/>
    </row>
    <row r="47" spans="1:26" ht="15">
      <c r="A47" s="432">
        <v>8</v>
      </c>
      <c r="B47" s="432">
        <v>8.699</v>
      </c>
      <c r="C47" s="433">
        <v>9.6</v>
      </c>
      <c r="Y47" s="386"/>
      <c r="Z47" s="386"/>
    </row>
    <row r="48" spans="1:26" ht="15">
      <c r="A48" s="219"/>
      <c r="B48" s="222"/>
      <c r="Y48" s="386"/>
      <c r="Z48" s="386"/>
    </row>
    <row r="49" spans="1:26" ht="15">
      <c r="A49" s="219"/>
      <c r="B49" s="222"/>
      <c r="Y49" s="386"/>
      <c r="Z49" s="386"/>
    </row>
    <row r="50" spans="1:26" ht="15.75">
      <c r="A50" s="430" t="s">
        <v>189</v>
      </c>
      <c r="B50" s="330"/>
      <c r="C50" s="310"/>
      <c r="Y50" s="386"/>
      <c r="Z50" s="386"/>
    </row>
    <row r="51" spans="1:26" ht="15">
      <c r="A51" s="330"/>
      <c r="B51" s="330"/>
      <c r="C51" s="310"/>
      <c r="Y51" s="386"/>
      <c r="Z51" s="386"/>
    </row>
    <row r="52" spans="1:26" ht="15">
      <c r="A52" s="482" t="s">
        <v>0</v>
      </c>
      <c r="B52" s="481" t="s">
        <v>180</v>
      </c>
      <c r="C52" s="481">
        <v>0</v>
      </c>
      <c r="Y52" s="386"/>
      <c r="Z52" s="386"/>
    </row>
    <row r="53" spans="1:26" ht="15.75">
      <c r="A53" s="476" t="s">
        <v>186</v>
      </c>
      <c r="B53" s="477"/>
      <c r="C53" s="477"/>
      <c r="E53" s="476" t="s">
        <v>190</v>
      </c>
      <c r="F53" s="477"/>
      <c r="G53" s="477"/>
      <c r="I53" s="476" t="s">
        <v>191</v>
      </c>
      <c r="J53" s="477"/>
      <c r="K53" s="477"/>
      <c r="Y53" s="386"/>
      <c r="Z53" s="386"/>
    </row>
    <row r="54" spans="1:26" ht="15">
      <c r="A54" s="483"/>
      <c r="B54" s="480" t="s">
        <v>187</v>
      </c>
      <c r="C54" s="480" t="s">
        <v>188</v>
      </c>
      <c r="E54" s="483"/>
      <c r="F54" s="480" t="s">
        <v>187</v>
      </c>
      <c r="G54" s="480" t="s">
        <v>188</v>
      </c>
      <c r="I54" s="478"/>
      <c r="J54" s="479" t="s">
        <v>187</v>
      </c>
      <c r="K54" s="479" t="s">
        <v>188</v>
      </c>
      <c r="Y54" s="386"/>
      <c r="Z54" s="386"/>
    </row>
    <row r="55" spans="1:26" ht="15">
      <c r="A55" s="481">
        <v>2</v>
      </c>
      <c r="B55" s="481">
        <v>0.811</v>
      </c>
      <c r="C55" s="475">
        <v>1.7</v>
      </c>
      <c r="E55" s="481">
        <v>2</v>
      </c>
      <c r="F55" s="481">
        <v>0.811</v>
      </c>
      <c r="G55" s="475">
        <v>1.72</v>
      </c>
      <c r="I55" s="482">
        <v>2</v>
      </c>
      <c r="J55" s="482">
        <v>0.811</v>
      </c>
      <c r="K55" s="475">
        <v>1.6</v>
      </c>
      <c r="Y55" s="386"/>
      <c r="Z55" s="386"/>
    </row>
    <row r="56" spans="1:26" ht="15">
      <c r="A56" s="481">
        <v>5</v>
      </c>
      <c r="B56" s="481">
        <v>5.623</v>
      </c>
      <c r="C56" s="475">
        <v>8</v>
      </c>
      <c r="E56" s="481">
        <v>5</v>
      </c>
      <c r="F56" s="481">
        <v>5.623</v>
      </c>
      <c r="G56" s="475">
        <v>7.53</v>
      </c>
      <c r="I56" s="482">
        <v>5</v>
      </c>
      <c r="J56" s="482">
        <v>5.623</v>
      </c>
      <c r="K56" s="475">
        <v>7.78</v>
      </c>
      <c r="Y56" s="386"/>
      <c r="Z56" s="386"/>
    </row>
    <row r="57" spans="1:26" ht="15">
      <c r="A57" s="481">
        <v>7</v>
      </c>
      <c r="B57" s="481">
        <v>7.03</v>
      </c>
      <c r="C57" s="475">
        <v>10</v>
      </c>
      <c r="E57" s="481">
        <v>7</v>
      </c>
      <c r="F57" s="481">
        <v>7.03</v>
      </c>
      <c r="G57" s="475">
        <v>10</v>
      </c>
      <c r="I57" s="482">
        <v>7</v>
      </c>
      <c r="J57" s="482">
        <v>7.03</v>
      </c>
      <c r="K57" s="475">
        <v>9.84</v>
      </c>
      <c r="Y57" s="386"/>
      <c r="Z57" s="386"/>
    </row>
    <row r="58" spans="1:26" ht="15">
      <c r="A58" s="481">
        <v>9</v>
      </c>
      <c r="B58" s="481">
        <v>17.03</v>
      </c>
      <c r="C58" s="475">
        <v>16.6</v>
      </c>
      <c r="E58" s="481">
        <v>9</v>
      </c>
      <c r="F58" s="481">
        <v>17.03</v>
      </c>
      <c r="G58" s="475">
        <v>17.1</v>
      </c>
      <c r="I58" s="482">
        <v>9</v>
      </c>
      <c r="J58" s="482">
        <v>17.03</v>
      </c>
      <c r="K58" s="475">
        <v>16.55</v>
      </c>
      <c r="Y58" s="386"/>
      <c r="Z58" s="386"/>
    </row>
    <row r="59" spans="1:26" ht="15">
      <c r="A59" s="481">
        <v>10</v>
      </c>
      <c r="B59" s="481">
        <v>18.61</v>
      </c>
      <c r="C59" s="475">
        <v>18.1</v>
      </c>
      <c r="E59" s="481">
        <v>10</v>
      </c>
      <c r="F59" s="481">
        <v>18.61</v>
      </c>
      <c r="G59" s="475">
        <v>18.44</v>
      </c>
      <c r="I59" s="482">
        <v>10</v>
      </c>
      <c r="J59" s="482">
        <v>18.61</v>
      </c>
      <c r="K59" s="475">
        <v>18.82</v>
      </c>
      <c r="Y59" s="386"/>
      <c r="Z59" s="386"/>
    </row>
    <row r="60" spans="1:26" ht="15">
      <c r="A60" s="432">
        <v>8</v>
      </c>
      <c r="B60" s="432">
        <v>8.699</v>
      </c>
      <c r="C60" s="433">
        <v>9.1</v>
      </c>
      <c r="E60" s="432">
        <v>8</v>
      </c>
      <c r="F60" s="432">
        <v>8.699</v>
      </c>
      <c r="G60" s="433">
        <v>9.15</v>
      </c>
      <c r="I60" s="434">
        <v>8</v>
      </c>
      <c r="J60" s="434">
        <v>8.699</v>
      </c>
      <c r="K60" s="433">
        <v>9.52</v>
      </c>
      <c r="Y60" s="386"/>
      <c r="Z60" s="386"/>
    </row>
    <row r="61" spans="25:26" ht="15">
      <c r="Y61" s="386"/>
      <c r="Z61" s="386"/>
    </row>
    <row r="62" spans="25:26" ht="15">
      <c r="Y62" s="386"/>
      <c r="Z62" s="386"/>
    </row>
    <row r="63" spans="1:26" ht="15">
      <c r="A63" s="84" t="s">
        <v>6</v>
      </c>
      <c r="Y63" s="386"/>
      <c r="Z63" s="386"/>
    </row>
    <row r="64" spans="2:26" ht="15">
      <c r="B64" t="s">
        <v>139</v>
      </c>
      <c r="Y64" s="385"/>
      <c r="Z64" s="385"/>
    </row>
    <row r="65" spans="25:26" ht="15">
      <c r="Y65" s="385"/>
      <c r="Z65" s="385"/>
    </row>
    <row r="66" spans="2:26" ht="15">
      <c r="B66" s="30" t="s">
        <v>6</v>
      </c>
      <c r="H66" s="428" t="s">
        <v>181</v>
      </c>
      <c r="I66" s="310"/>
      <c r="J66" s="310"/>
      <c r="L66" s="428" t="s">
        <v>182</v>
      </c>
      <c r="M66" s="310"/>
      <c r="N66" s="310"/>
      <c r="P66" s="428" t="s">
        <v>183</v>
      </c>
      <c r="Q66" s="310"/>
      <c r="R66" s="310"/>
      <c r="Y66" s="385"/>
      <c r="Z66" s="385"/>
    </row>
    <row r="67" spans="1:26" ht="15">
      <c r="A67" s="1"/>
      <c r="B67" s="18" t="s">
        <v>9</v>
      </c>
      <c r="H67" s="475" t="s">
        <v>0</v>
      </c>
      <c r="I67" s="475" t="s">
        <v>180</v>
      </c>
      <c r="J67" s="484">
        <v>0</v>
      </c>
      <c r="L67" s="475" t="s">
        <v>0</v>
      </c>
      <c r="M67" s="475" t="s">
        <v>180</v>
      </c>
      <c r="N67" s="484">
        <v>0</v>
      </c>
      <c r="P67" s="475" t="s">
        <v>0</v>
      </c>
      <c r="Q67" s="475" t="s">
        <v>180</v>
      </c>
      <c r="R67" s="484">
        <v>0</v>
      </c>
      <c r="Y67" s="385"/>
      <c r="Z67" s="385"/>
    </row>
    <row r="68" spans="1:26" ht="15">
      <c r="A68" s="14" t="s">
        <v>16</v>
      </c>
      <c r="B68" s="14" t="s">
        <v>14</v>
      </c>
      <c r="H68" s="475">
        <v>1</v>
      </c>
      <c r="I68" s="475">
        <v>0.01</v>
      </c>
      <c r="J68" s="475">
        <v>0.03</v>
      </c>
      <c r="L68" s="475">
        <v>1</v>
      </c>
      <c r="M68" s="475">
        <v>0.01</v>
      </c>
      <c r="N68" s="475"/>
      <c r="P68" s="485">
        <v>1</v>
      </c>
      <c r="Q68" s="485">
        <v>0.01</v>
      </c>
      <c r="R68" s="485"/>
      <c r="Y68" s="385"/>
      <c r="Z68" s="385"/>
    </row>
    <row r="69" spans="1:26" ht="15">
      <c r="A69" s="11">
        <v>0.51</v>
      </c>
      <c r="B69" s="27">
        <v>0.055999999999999994</v>
      </c>
      <c r="H69" s="475">
        <v>2</v>
      </c>
      <c r="I69" s="475">
        <v>0.811</v>
      </c>
      <c r="J69" s="475">
        <v>0.95</v>
      </c>
      <c r="L69" s="475">
        <v>2</v>
      </c>
      <c r="M69" s="475">
        <v>0.811</v>
      </c>
      <c r="N69" s="475">
        <v>0.66</v>
      </c>
      <c r="P69" s="475">
        <v>2</v>
      </c>
      <c r="Q69" s="475">
        <v>0.811</v>
      </c>
      <c r="R69" s="475">
        <v>0.91</v>
      </c>
      <c r="Y69" s="385"/>
      <c r="Z69" s="385"/>
    </row>
    <row r="70" spans="1:26" ht="15">
      <c r="A70" s="11">
        <v>2.3</v>
      </c>
      <c r="B70" s="16">
        <v>1.26</v>
      </c>
      <c r="H70" s="475">
        <v>5</v>
      </c>
      <c r="I70" s="475">
        <v>5.623</v>
      </c>
      <c r="J70" s="475">
        <v>5.1</v>
      </c>
      <c r="L70" s="475">
        <v>5</v>
      </c>
      <c r="M70" s="475">
        <v>5.623</v>
      </c>
      <c r="N70" s="475">
        <v>4.81</v>
      </c>
      <c r="P70" s="475">
        <v>5</v>
      </c>
      <c r="Q70" s="475">
        <v>5.623</v>
      </c>
      <c r="R70" s="475">
        <v>5.17</v>
      </c>
      <c r="Y70" s="385"/>
      <c r="Z70" s="385"/>
    </row>
    <row r="71" spans="1:26" ht="15">
      <c r="A71" s="26">
        <v>2.64</v>
      </c>
      <c r="B71" s="16">
        <v>1.264</v>
      </c>
      <c r="H71" s="475">
        <v>7</v>
      </c>
      <c r="I71" s="475">
        <v>7.03</v>
      </c>
      <c r="J71" s="475">
        <v>6.86</v>
      </c>
      <c r="L71" s="475">
        <v>7</v>
      </c>
      <c r="M71" s="475">
        <v>7.03</v>
      </c>
      <c r="N71" s="475">
        <v>6.31</v>
      </c>
      <c r="P71" s="475">
        <v>7</v>
      </c>
      <c r="Q71" s="475">
        <v>7.03</v>
      </c>
      <c r="R71" s="475">
        <v>6.67</v>
      </c>
      <c r="Y71" s="385"/>
      <c r="Z71" s="385"/>
    </row>
    <row r="72" spans="1:26" ht="15">
      <c r="A72" s="11">
        <v>8.9</v>
      </c>
      <c r="B72" s="16">
        <v>6.694</v>
      </c>
      <c r="H72" s="475">
        <v>9</v>
      </c>
      <c r="I72" s="475">
        <v>17.03</v>
      </c>
      <c r="J72" s="475">
        <v>17.1</v>
      </c>
      <c r="L72" s="475">
        <v>9</v>
      </c>
      <c r="M72" s="475">
        <v>17.03</v>
      </c>
      <c r="N72" s="475">
        <v>16.25</v>
      </c>
      <c r="P72" s="475">
        <v>9</v>
      </c>
      <c r="Q72" s="475">
        <v>17.03</v>
      </c>
      <c r="R72" s="475">
        <v>17.05</v>
      </c>
      <c r="Y72" s="385"/>
      <c r="Z72" s="385"/>
    </row>
    <row r="73" spans="1:18" ht="15">
      <c r="A73" s="26">
        <v>9.4</v>
      </c>
      <c r="B73" s="16">
        <v>6.2620000000000005</v>
      </c>
      <c r="H73" s="475">
        <v>10</v>
      </c>
      <c r="I73" s="475">
        <v>18.61</v>
      </c>
      <c r="J73" s="484">
        <v>19.4</v>
      </c>
      <c r="L73" s="475">
        <v>10</v>
      </c>
      <c r="M73" s="475">
        <v>18.61</v>
      </c>
      <c r="N73" s="475">
        <v>18.52</v>
      </c>
      <c r="P73" s="475">
        <v>10</v>
      </c>
      <c r="Q73" s="475">
        <v>18.61</v>
      </c>
      <c r="R73" s="475">
        <v>19.48</v>
      </c>
    </row>
    <row r="74" spans="1:18" ht="15">
      <c r="A74" s="12">
        <v>33.7</v>
      </c>
      <c r="B74" s="25">
        <v>19.734</v>
      </c>
      <c r="H74" s="429">
        <v>8</v>
      </c>
      <c r="I74" s="429">
        <v>8.699</v>
      </c>
      <c r="J74" s="429">
        <v>9.15</v>
      </c>
      <c r="L74" s="429">
        <v>8</v>
      </c>
      <c r="M74" s="429">
        <v>8.699</v>
      </c>
      <c r="N74" s="429">
        <v>9</v>
      </c>
      <c r="P74" s="429">
        <v>8</v>
      </c>
      <c r="Q74" s="429">
        <v>8.699</v>
      </c>
      <c r="R74" s="429">
        <v>9.37</v>
      </c>
    </row>
    <row r="75" ht="15">
      <c r="R75" s="41"/>
    </row>
    <row r="76" ht="15">
      <c r="R76" s="41"/>
    </row>
    <row r="77" spans="1:3" ht="15.75">
      <c r="A77" s="430" t="s">
        <v>50</v>
      </c>
      <c r="B77" s="310"/>
      <c r="C77" s="310"/>
    </row>
    <row r="78" spans="1:3" ht="15">
      <c r="A78" s="310"/>
      <c r="B78" s="310"/>
      <c r="C78" s="310"/>
    </row>
    <row r="79" spans="1:3" ht="15">
      <c r="A79" s="330"/>
      <c r="B79" s="310"/>
      <c r="C79" s="310"/>
    </row>
    <row r="80" spans="1:7" ht="15">
      <c r="A80" s="475" t="s">
        <v>0</v>
      </c>
      <c r="B80" s="475" t="s">
        <v>180</v>
      </c>
      <c r="C80" s="475">
        <v>0</v>
      </c>
      <c r="E80" s="431">
        <v>41151</v>
      </c>
      <c r="F80" s="310"/>
      <c r="G80" s="310"/>
    </row>
    <row r="81" spans="1:7" ht="15">
      <c r="A81" s="488" t="s">
        <v>184</v>
      </c>
      <c r="B81" s="477"/>
      <c r="C81" s="488"/>
      <c r="D81" s="34"/>
      <c r="E81" s="110" t="s">
        <v>185</v>
      </c>
      <c r="F81" s="330"/>
      <c r="G81" s="110"/>
    </row>
    <row r="82" spans="1:7" ht="15">
      <c r="A82" s="475">
        <v>2</v>
      </c>
      <c r="B82" s="475">
        <v>0.811</v>
      </c>
      <c r="C82" s="475">
        <v>1.11</v>
      </c>
      <c r="D82" s="34"/>
      <c r="E82" s="475">
        <v>2</v>
      </c>
      <c r="F82" s="475">
        <v>0.811</v>
      </c>
      <c r="G82" s="475">
        <v>0.95</v>
      </c>
    </row>
    <row r="83" spans="1:7" ht="15">
      <c r="A83" s="475">
        <v>5</v>
      </c>
      <c r="B83" s="475">
        <v>5.623</v>
      </c>
      <c r="C83" s="475">
        <v>4.6</v>
      </c>
      <c r="D83" s="34"/>
      <c r="E83" s="475">
        <v>5</v>
      </c>
      <c r="F83" s="475">
        <v>5.623</v>
      </c>
      <c r="G83" s="475">
        <v>3.87</v>
      </c>
    </row>
    <row r="84" spans="1:26" ht="15">
      <c r="A84" s="475">
        <v>7</v>
      </c>
      <c r="B84" s="475">
        <v>10.24</v>
      </c>
      <c r="C84" s="475">
        <v>7.07</v>
      </c>
      <c r="D84" s="34"/>
      <c r="E84" s="475">
        <v>7</v>
      </c>
      <c r="F84" s="475">
        <v>10.24</v>
      </c>
      <c r="G84" s="475">
        <v>6.13</v>
      </c>
      <c r="Y84" s="417"/>
      <c r="Z84" s="386"/>
    </row>
    <row r="85" spans="1:26" ht="15">
      <c r="A85" s="475">
        <v>9</v>
      </c>
      <c r="B85" s="475">
        <v>17.03</v>
      </c>
      <c r="C85" s="475">
        <v>12.13</v>
      </c>
      <c r="D85" s="34"/>
      <c r="E85" s="475">
        <v>9</v>
      </c>
      <c r="F85" s="475">
        <v>17.03</v>
      </c>
      <c r="G85" s="475">
        <v>10.9</v>
      </c>
      <c r="Y85" s="417"/>
      <c r="Z85" s="386"/>
    </row>
    <row r="86" spans="1:26" ht="15">
      <c r="A86" s="475">
        <v>10</v>
      </c>
      <c r="B86" s="475">
        <v>18.61</v>
      </c>
      <c r="C86" s="475">
        <v>12.45</v>
      </c>
      <c r="D86" s="417"/>
      <c r="E86" s="475">
        <v>10</v>
      </c>
      <c r="F86" s="475">
        <v>18.61</v>
      </c>
      <c r="G86" s="475">
        <v>10.83</v>
      </c>
      <c r="Y86" s="417"/>
      <c r="Z86" s="386"/>
    </row>
    <row r="87" spans="1:26" ht="15">
      <c r="A87" s="429">
        <v>8</v>
      </c>
      <c r="B87" s="429">
        <v>8.699</v>
      </c>
      <c r="C87" s="429">
        <v>6.42</v>
      </c>
      <c r="E87" s="429">
        <v>8</v>
      </c>
      <c r="F87" s="429">
        <v>8.699</v>
      </c>
      <c r="G87" s="429">
        <v>5.1</v>
      </c>
      <c r="Y87" s="417"/>
      <c r="Z87" s="386"/>
    </row>
    <row r="88" spans="25:26" ht="15">
      <c r="Y88" s="417"/>
      <c r="Z88" s="386"/>
    </row>
    <row r="89" spans="25:26" ht="15">
      <c r="Y89" s="417"/>
      <c r="Z89" s="386"/>
    </row>
    <row r="90" spans="1:26" ht="15.75">
      <c r="A90" s="430" t="s">
        <v>192</v>
      </c>
      <c r="B90" s="310"/>
      <c r="C90" s="310"/>
      <c r="Y90" s="417"/>
      <c r="Z90" s="386"/>
    </row>
    <row r="91" spans="1:26" ht="15">
      <c r="A91" s="310"/>
      <c r="B91" s="310"/>
      <c r="C91" s="310"/>
      <c r="Y91" s="34"/>
      <c r="Z91" s="34"/>
    </row>
    <row r="92" spans="1:26" ht="15">
      <c r="A92" s="475" t="s">
        <v>0</v>
      </c>
      <c r="B92" s="475" t="s">
        <v>180</v>
      </c>
      <c r="C92" s="475">
        <v>0</v>
      </c>
      <c r="E92" s="475" t="s">
        <v>0</v>
      </c>
      <c r="F92" s="475" t="s">
        <v>180</v>
      </c>
      <c r="G92" s="475">
        <v>0</v>
      </c>
      <c r="Y92" s="34"/>
      <c r="Z92" s="34"/>
    </row>
    <row r="93" spans="1:26" ht="15">
      <c r="A93" s="486" t="s">
        <v>47</v>
      </c>
      <c r="B93" s="485" t="s">
        <v>198</v>
      </c>
      <c r="C93" s="485"/>
      <c r="E93" s="486" t="s">
        <v>47</v>
      </c>
      <c r="F93" s="485" t="s">
        <v>197</v>
      </c>
      <c r="G93" s="485"/>
      <c r="Y93" s="34"/>
      <c r="Z93" s="34"/>
    </row>
    <row r="94" spans="1:26" ht="15">
      <c r="A94" s="487" t="s">
        <v>193</v>
      </c>
      <c r="B94" s="475"/>
      <c r="C94" s="475"/>
      <c r="D94" s="221"/>
      <c r="E94" s="487" t="s">
        <v>193</v>
      </c>
      <c r="F94" s="475"/>
      <c r="G94" s="475"/>
      <c r="Y94" s="34"/>
      <c r="Z94" s="34"/>
    </row>
    <row r="95" spans="1:26" ht="15">
      <c r="A95" s="475">
        <v>1</v>
      </c>
      <c r="B95" s="475">
        <v>0.01</v>
      </c>
      <c r="C95" s="475">
        <v>0</v>
      </c>
      <c r="D95" s="115"/>
      <c r="E95" s="475">
        <v>1</v>
      </c>
      <c r="F95" s="475">
        <v>0.01</v>
      </c>
      <c r="G95" s="475">
        <v>0</v>
      </c>
      <c r="Y95" s="34"/>
      <c r="Z95" s="34"/>
    </row>
    <row r="96" spans="1:26" ht="15">
      <c r="A96" s="475">
        <v>2</v>
      </c>
      <c r="B96" s="475">
        <v>0.811</v>
      </c>
      <c r="C96" s="475">
        <v>2.5</v>
      </c>
      <c r="D96" s="115"/>
      <c r="E96" s="475">
        <v>2</v>
      </c>
      <c r="F96" s="475">
        <v>0.811</v>
      </c>
      <c r="G96" s="475">
        <v>3.5</v>
      </c>
      <c r="Y96" s="386"/>
      <c r="Z96" s="386"/>
    </row>
    <row r="97" spans="1:26" ht="15">
      <c r="A97" s="475">
        <v>5</v>
      </c>
      <c r="B97" s="475">
        <v>5.623</v>
      </c>
      <c r="C97" s="475">
        <v>15</v>
      </c>
      <c r="D97" s="222"/>
      <c r="E97" s="475">
        <v>5</v>
      </c>
      <c r="F97" s="475">
        <v>5.623</v>
      </c>
      <c r="G97" s="475">
        <v>16</v>
      </c>
      <c r="Y97" s="386"/>
      <c r="Z97" s="386"/>
    </row>
    <row r="98" spans="1:26" ht="15">
      <c r="A98" s="475">
        <v>7</v>
      </c>
      <c r="B98" s="475">
        <v>10.24</v>
      </c>
      <c r="C98" s="475">
        <v>23</v>
      </c>
      <c r="D98" s="222"/>
      <c r="E98" s="475">
        <v>7</v>
      </c>
      <c r="F98" s="475">
        <v>10.24</v>
      </c>
      <c r="G98" s="475">
        <v>23</v>
      </c>
      <c r="Y98" s="386"/>
      <c r="Z98" s="386"/>
    </row>
    <row r="99" spans="1:26" ht="15">
      <c r="A99" s="475">
        <v>9</v>
      </c>
      <c r="B99" s="475">
        <v>17.03</v>
      </c>
      <c r="C99" s="475">
        <v>36.5</v>
      </c>
      <c r="D99" s="222"/>
      <c r="E99" s="475">
        <v>9</v>
      </c>
      <c r="F99" s="475">
        <v>17.03</v>
      </c>
      <c r="G99" s="475">
        <v>39</v>
      </c>
      <c r="Y99" s="386"/>
      <c r="Z99" s="386"/>
    </row>
    <row r="100" spans="1:26" ht="15">
      <c r="A100" s="475">
        <v>10</v>
      </c>
      <c r="B100" s="475">
        <v>18.61</v>
      </c>
      <c r="C100" s="475">
        <v>37</v>
      </c>
      <c r="D100" s="222"/>
      <c r="E100" s="475">
        <v>10</v>
      </c>
      <c r="F100" s="475">
        <v>18.61</v>
      </c>
      <c r="G100" s="475">
        <v>40</v>
      </c>
      <c r="Y100" s="386"/>
      <c r="Z100" s="386"/>
    </row>
    <row r="101" spans="1:7" ht="15">
      <c r="A101" s="433">
        <v>8</v>
      </c>
      <c r="B101" s="433">
        <v>8.699</v>
      </c>
      <c r="C101" s="433">
        <v>17</v>
      </c>
      <c r="D101" s="222"/>
      <c r="E101" s="433">
        <v>8</v>
      </c>
      <c r="F101" s="433">
        <v>8.699</v>
      </c>
      <c r="G101" s="433">
        <v>20</v>
      </c>
    </row>
    <row r="102" spans="3:4" ht="15">
      <c r="C102" s="219"/>
      <c r="D102" s="222"/>
    </row>
    <row r="104" spans="1:3" ht="15.75">
      <c r="A104" s="430" t="s">
        <v>194</v>
      </c>
      <c r="B104" s="310"/>
      <c r="C104" s="428" t="s">
        <v>201</v>
      </c>
    </row>
    <row r="105" spans="1:3" ht="15">
      <c r="A105" s="310"/>
      <c r="B105" s="310"/>
      <c r="C105" s="310"/>
    </row>
    <row r="106" spans="1:3" ht="15">
      <c r="A106" s="330"/>
      <c r="B106" s="310"/>
      <c r="C106" s="310"/>
    </row>
    <row r="107" spans="1:3" ht="15">
      <c r="A107" s="475" t="s">
        <v>0</v>
      </c>
      <c r="B107" s="475" t="s">
        <v>180</v>
      </c>
      <c r="C107" s="475">
        <v>0</v>
      </c>
    </row>
    <row r="108" spans="1:3" ht="15">
      <c r="A108" s="487" t="s">
        <v>195</v>
      </c>
      <c r="B108" s="475"/>
      <c r="C108" s="475">
        <v>33.77</v>
      </c>
    </row>
    <row r="109" spans="1:3" ht="15">
      <c r="A109" s="475">
        <v>2</v>
      </c>
      <c r="B109" s="475">
        <v>0.811</v>
      </c>
      <c r="C109" s="475"/>
    </row>
    <row r="110" spans="1:3" ht="15">
      <c r="A110" s="475">
        <v>5</v>
      </c>
      <c r="B110" s="475">
        <v>5.623</v>
      </c>
      <c r="C110" s="475"/>
    </row>
    <row r="111" spans="1:3" ht="15">
      <c r="A111" s="475">
        <v>7</v>
      </c>
      <c r="B111" s="475">
        <v>10.24</v>
      </c>
      <c r="C111" s="475"/>
    </row>
    <row r="112" spans="1:3" ht="15">
      <c r="A112" s="475">
        <v>9</v>
      </c>
      <c r="B112" s="475">
        <v>17.03</v>
      </c>
      <c r="C112" s="475">
        <v>12.67</v>
      </c>
    </row>
    <row r="113" spans="1:3" ht="15">
      <c r="A113" s="475">
        <v>10</v>
      </c>
      <c r="B113" s="475">
        <v>18.61</v>
      </c>
      <c r="C113" s="475">
        <v>13.59</v>
      </c>
    </row>
    <row r="114" spans="1:24" ht="15">
      <c r="A114" s="489"/>
      <c r="B114" s="485" t="s">
        <v>196</v>
      </c>
      <c r="C114" s="489"/>
      <c r="V114" s="428"/>
      <c r="W114" s="310"/>
      <c r="X114" s="310"/>
    </row>
    <row r="115" spans="1:24" ht="15">
      <c r="A115" s="433">
        <v>8</v>
      </c>
      <c r="B115" s="433">
        <v>8.699</v>
      </c>
      <c r="C115" s="433">
        <v>5.9</v>
      </c>
      <c r="V115" s="310"/>
      <c r="W115" s="310"/>
      <c r="X115" s="310"/>
    </row>
    <row r="118" ht="15">
      <c r="A118" s="84" t="s">
        <v>4</v>
      </c>
    </row>
    <row r="119" ht="15">
      <c r="B119" t="s">
        <v>139</v>
      </c>
    </row>
    <row r="121" spans="1:2" ht="15">
      <c r="A121" s="1"/>
      <c r="B121" s="18" t="s">
        <v>9</v>
      </c>
    </row>
    <row r="122" spans="1:2" ht="15">
      <c r="A122" s="14" t="s">
        <v>16</v>
      </c>
      <c r="B122" s="14" t="s">
        <v>13</v>
      </c>
    </row>
    <row r="123" spans="1:2" ht="15">
      <c r="A123" s="11">
        <v>0.51</v>
      </c>
      <c r="B123" s="15">
        <v>0.5</v>
      </c>
    </row>
    <row r="124" spans="1:2" ht="15">
      <c r="A124" s="11">
        <v>2.3</v>
      </c>
      <c r="B124" s="15">
        <v>1.8999999999999997</v>
      </c>
    </row>
    <row r="125" spans="1:24" ht="15">
      <c r="A125" s="26">
        <v>2.64</v>
      </c>
      <c r="B125" s="15">
        <v>2.3333333333333335</v>
      </c>
      <c r="V125" s="428"/>
      <c r="W125" s="310"/>
      <c r="X125" s="310"/>
    </row>
    <row r="126" spans="1:24" ht="15">
      <c r="A126" s="11">
        <v>8.9</v>
      </c>
      <c r="B126" s="15">
        <v>8.266666666666667</v>
      </c>
      <c r="V126" s="310"/>
      <c r="W126" s="310"/>
      <c r="X126" s="310"/>
    </row>
    <row r="127" spans="1:24" ht="15">
      <c r="A127" s="26">
        <v>9.4</v>
      </c>
      <c r="B127" s="15">
        <v>8.2</v>
      </c>
      <c r="V127" s="310"/>
      <c r="W127" s="310"/>
      <c r="X127" s="310"/>
    </row>
    <row r="128" spans="1:24" ht="15">
      <c r="A128" s="12">
        <v>33.7</v>
      </c>
      <c r="B128" s="28">
        <v>33</v>
      </c>
      <c r="V128" s="310"/>
      <c r="W128" s="310"/>
      <c r="X128" s="31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320"/>
  <sheetViews>
    <sheetView tabSelected="1" zoomScale="78" zoomScaleNormal="78" zoomScalePageLayoutView="0" workbookViewId="0" topLeftCell="L1">
      <selection activeCell="AG31" sqref="AG31"/>
    </sheetView>
  </sheetViews>
  <sheetFormatPr defaultColWidth="9.140625" defaultRowHeight="15"/>
  <cols>
    <col min="1" max="1" width="13.00390625" style="0" customWidth="1"/>
    <col min="2" max="2" width="15.28125" style="0" customWidth="1"/>
    <col min="3" max="3" width="12.140625" style="0" customWidth="1"/>
    <col min="4" max="4" width="11.421875" style="0" customWidth="1"/>
    <col min="5" max="6" width="11.28125" style="0" customWidth="1"/>
    <col min="7" max="9" width="11.421875" style="0" customWidth="1"/>
    <col min="10" max="10" width="11.28125" style="0" customWidth="1"/>
    <col min="11" max="13" width="11.57421875" style="0" customWidth="1"/>
    <col min="16" max="16" width="11.140625" style="0" customWidth="1"/>
    <col min="22" max="22" width="12.140625" style="0" customWidth="1"/>
    <col min="25" max="25" width="11.28125" style="0" customWidth="1"/>
    <col min="29" max="29" width="7.421875" style="41" customWidth="1"/>
    <col min="31" max="31" width="4.140625" style="41" customWidth="1"/>
    <col min="32" max="32" width="13.7109375" style="0" customWidth="1"/>
    <col min="33" max="33" width="16.57421875" style="0" customWidth="1"/>
    <col min="39" max="39" width="18.140625" style="0" customWidth="1"/>
    <col min="40" max="40" width="9.140625" style="9" customWidth="1"/>
  </cols>
  <sheetData>
    <row r="1" spans="1:32" ht="15.75" thickBot="1">
      <c r="A1" s="84" t="s">
        <v>63</v>
      </c>
      <c r="E1" t="s">
        <v>64</v>
      </c>
      <c r="G1" s="96" t="s">
        <v>65</v>
      </c>
      <c r="H1" s="97" t="s">
        <v>66</v>
      </c>
      <c r="I1" s="98">
        <v>-0.441</v>
      </c>
      <c r="J1" s="99" t="s">
        <v>67</v>
      </c>
      <c r="K1" s="100" t="s">
        <v>68</v>
      </c>
      <c r="L1" s="98">
        <v>51.6054</v>
      </c>
      <c r="AF1" t="s">
        <v>211</v>
      </c>
    </row>
    <row r="2" spans="2:37" ht="15.75">
      <c r="B2" s="359" t="s">
        <v>150</v>
      </c>
      <c r="F2" s="1"/>
      <c r="G2" s="1"/>
      <c r="H2" s="1"/>
      <c r="I2" s="1"/>
      <c r="J2" s="1"/>
      <c r="Y2" s="9"/>
      <c r="Z2" s="9"/>
      <c r="AA2" s="34"/>
      <c r="AB2" s="76"/>
      <c r="AE2" s="451"/>
      <c r="AF2" s="192"/>
      <c r="AG2" s="449"/>
      <c r="AH2" s="342"/>
      <c r="AI2" s="181" t="s">
        <v>169</v>
      </c>
      <c r="AJ2" s="181"/>
      <c r="AK2" s="182"/>
    </row>
    <row r="3" spans="1:37" ht="15">
      <c r="A3" s="6"/>
      <c r="B3" s="44" t="s">
        <v>19</v>
      </c>
      <c r="C3" s="2" t="s">
        <v>69</v>
      </c>
      <c r="D3" s="1" t="s">
        <v>70</v>
      </c>
      <c r="E3" s="1" t="s">
        <v>71</v>
      </c>
      <c r="F3" s="2"/>
      <c r="G3" s="1" t="s">
        <v>146</v>
      </c>
      <c r="H3" s="1" t="s">
        <v>72</v>
      </c>
      <c r="I3" s="2" t="s">
        <v>73</v>
      </c>
      <c r="J3" s="101" t="s">
        <v>74</v>
      </c>
      <c r="K3" s="60"/>
      <c r="Y3" s="9"/>
      <c r="Z3" s="9"/>
      <c r="AA3" s="34"/>
      <c r="AB3" s="77"/>
      <c r="AE3" s="452"/>
      <c r="AF3" s="540"/>
      <c r="AG3" s="208"/>
      <c r="AH3" s="343"/>
      <c r="AI3" s="344" t="s">
        <v>104</v>
      </c>
      <c r="AJ3" s="185"/>
      <c r="AK3" s="186" t="s">
        <v>105</v>
      </c>
    </row>
    <row r="4" spans="1:50" ht="18" thickBot="1">
      <c r="A4" s="64" t="s">
        <v>55</v>
      </c>
      <c r="B4" s="63">
        <v>2.8</v>
      </c>
      <c r="C4" s="68">
        <v>1.55</v>
      </c>
      <c r="D4" s="102">
        <v>109</v>
      </c>
      <c r="E4" s="102">
        <v>107</v>
      </c>
      <c r="F4" s="103">
        <v>109</v>
      </c>
      <c r="G4" s="102">
        <f aca="true" t="shared" si="0" ref="G4:G11">AVERAGE(D4:F4)</f>
        <v>108.33333333333333</v>
      </c>
      <c r="H4" s="69">
        <f aca="true" t="shared" si="1" ref="H4:H11">STDEV(D4:F4)</f>
        <v>1.1547005383792517</v>
      </c>
      <c r="I4" s="7">
        <f aca="true" t="shared" si="2" ref="I4:I11">100*(H4/G4)</f>
        <v>1.0658774200423862</v>
      </c>
      <c r="J4" s="104">
        <f>$I$1*G4+$L$1</f>
        <v>3.8304000000000045</v>
      </c>
      <c r="K4" s="63"/>
      <c r="Y4" s="9"/>
      <c r="Z4" s="9"/>
      <c r="AA4" s="77"/>
      <c r="AB4" s="77"/>
      <c r="AF4" s="539" t="s">
        <v>204</v>
      </c>
      <c r="AG4" s="538" t="s">
        <v>90</v>
      </c>
      <c r="AH4" s="187" t="s">
        <v>203</v>
      </c>
      <c r="AI4" s="536" t="s">
        <v>199</v>
      </c>
      <c r="AJ4" s="522" t="s">
        <v>107</v>
      </c>
      <c r="AK4" s="188" t="s">
        <v>107</v>
      </c>
      <c r="AL4" s="354"/>
      <c r="AM4" s="187"/>
      <c r="AO4" s="183"/>
      <c r="AP4" s="183"/>
      <c r="AQ4" s="183"/>
      <c r="AR4" s="183"/>
      <c r="AS4" s="183"/>
      <c r="AT4" s="183"/>
      <c r="AU4" s="183"/>
      <c r="AV4" s="183"/>
      <c r="AX4" s="330"/>
    </row>
    <row r="5" spans="1:58" ht="15">
      <c r="A5" s="64" t="s">
        <v>56</v>
      </c>
      <c r="B5" s="63">
        <v>18.6</v>
      </c>
      <c r="C5" s="68">
        <v>2.95</v>
      </c>
      <c r="D5" s="102">
        <v>65</v>
      </c>
      <c r="E5" s="102">
        <v>70.1</v>
      </c>
      <c r="F5" s="103">
        <v>68</v>
      </c>
      <c r="G5" s="102">
        <f t="shared" si="0"/>
        <v>67.7</v>
      </c>
      <c r="H5" s="69">
        <f t="shared" si="1"/>
        <v>2.5632011235952565</v>
      </c>
      <c r="I5" s="7">
        <f t="shared" si="2"/>
        <v>3.786116873848237</v>
      </c>
      <c r="J5" s="104">
        <f aca="true" t="shared" si="3" ref="J5:J11">$I$1*G5+$L$1</f>
        <v>21.7497</v>
      </c>
      <c r="K5" s="63"/>
      <c r="M5" s="60"/>
      <c r="N5" s="60"/>
      <c r="O5" s="60"/>
      <c r="Y5" s="239"/>
      <c r="Z5" s="239"/>
      <c r="AA5" s="78"/>
      <c r="AB5" s="38"/>
      <c r="AF5" s="342" t="s">
        <v>7</v>
      </c>
      <c r="AG5" s="550"/>
      <c r="AH5" s="551"/>
      <c r="AI5" s="552">
        <v>1.1994</v>
      </c>
      <c r="AJ5" s="553">
        <v>0.992</v>
      </c>
      <c r="AK5" s="554">
        <v>0.9965</v>
      </c>
      <c r="AL5" s="530">
        <v>1.1994</v>
      </c>
      <c r="AM5" s="544" t="s">
        <v>205</v>
      </c>
      <c r="AO5" s="330"/>
      <c r="AP5" s="161"/>
      <c r="AQ5" s="331"/>
      <c r="AR5" s="161"/>
      <c r="AS5" s="331"/>
      <c r="AT5" s="161"/>
      <c r="AU5" s="161"/>
      <c r="AV5" s="161"/>
      <c r="AW5" s="161"/>
      <c r="AX5" s="330"/>
      <c r="AY5" s="60"/>
      <c r="AZ5" s="60"/>
      <c r="BA5" s="60"/>
      <c r="BB5" s="60"/>
      <c r="BC5" s="60"/>
      <c r="BD5" s="60"/>
      <c r="BE5" s="60"/>
      <c r="BF5" s="60"/>
    </row>
    <row r="6" spans="1:58" ht="15">
      <c r="A6" s="64" t="s">
        <v>57</v>
      </c>
      <c r="B6" s="63">
        <v>17.7</v>
      </c>
      <c r="C6" s="68">
        <v>4.33</v>
      </c>
      <c r="D6" s="102">
        <v>71</v>
      </c>
      <c r="E6" s="102">
        <v>68</v>
      </c>
      <c r="F6" s="103">
        <v>70</v>
      </c>
      <c r="G6" s="102">
        <f t="shared" si="0"/>
        <v>69.66666666666667</v>
      </c>
      <c r="H6" s="69">
        <f t="shared" si="1"/>
        <v>1.5275252316519468</v>
      </c>
      <c r="I6" s="7">
        <f t="shared" si="2"/>
        <v>2.1926199497396364</v>
      </c>
      <c r="J6" s="104">
        <f t="shared" si="3"/>
        <v>20.8824</v>
      </c>
      <c r="K6" s="63"/>
      <c r="M6" s="60"/>
      <c r="N6" s="105"/>
      <c r="O6" s="60"/>
      <c r="Y6" s="239"/>
      <c r="Z6" s="239"/>
      <c r="AA6" s="78"/>
      <c r="AB6" s="38"/>
      <c r="AE6" s="555"/>
      <c r="AF6" s="209" t="s">
        <v>207</v>
      </c>
      <c r="AG6" s="208" t="s">
        <v>32</v>
      </c>
      <c r="AH6" s="1"/>
      <c r="AI6" s="521">
        <v>1.0392</v>
      </c>
      <c r="AJ6" s="349">
        <v>0.9947</v>
      </c>
      <c r="AK6" s="353">
        <v>0.9888</v>
      </c>
      <c r="AL6" s="531">
        <f>AVERAGE(AI6:AI6)</f>
        <v>1.0392</v>
      </c>
      <c r="AM6" s="546" t="s">
        <v>205</v>
      </c>
      <c r="AO6" s="59"/>
      <c r="AP6" s="59"/>
      <c r="AQ6" s="59"/>
      <c r="AR6" s="59"/>
      <c r="AS6" s="59"/>
      <c r="AT6" s="59"/>
      <c r="AU6" s="59"/>
      <c r="AV6" s="58"/>
      <c r="AW6" s="58"/>
      <c r="AX6" s="60"/>
      <c r="AY6" s="58"/>
      <c r="AZ6" s="63"/>
      <c r="BA6" s="240"/>
      <c r="BB6" s="58"/>
      <c r="BC6" s="58"/>
      <c r="BD6" s="58"/>
      <c r="BE6" s="58"/>
      <c r="BF6" s="58"/>
    </row>
    <row r="7" spans="1:53" ht="15">
      <c r="A7" s="64" t="s">
        <v>58</v>
      </c>
      <c r="B7" s="63">
        <v>12.2</v>
      </c>
      <c r="C7" s="68">
        <v>6.78</v>
      </c>
      <c r="D7" s="102">
        <v>86</v>
      </c>
      <c r="E7" s="102">
        <v>86</v>
      </c>
      <c r="F7" s="103">
        <v>81</v>
      </c>
      <c r="G7" s="102">
        <f t="shared" si="0"/>
        <v>84.33333333333333</v>
      </c>
      <c r="H7" s="69">
        <f t="shared" si="1"/>
        <v>2.8867513459481287</v>
      </c>
      <c r="I7" s="7">
        <f t="shared" si="2"/>
        <v>3.4230253114009437</v>
      </c>
      <c r="J7" s="104">
        <f t="shared" si="3"/>
        <v>14.414400000000008</v>
      </c>
      <c r="K7" s="63"/>
      <c r="Y7" s="239"/>
      <c r="Z7" s="239"/>
      <c r="AA7" s="78"/>
      <c r="AB7" s="38"/>
      <c r="AE7" s="555"/>
      <c r="AF7" s="140" t="s">
        <v>3</v>
      </c>
      <c r="AG7" s="556" t="s">
        <v>31</v>
      </c>
      <c r="AH7" s="352">
        <v>0.5611</v>
      </c>
      <c r="AI7" s="351">
        <f aca="true" t="shared" si="4" ref="AI7:AI21">1/AH7</f>
        <v>1.7822135091783995</v>
      </c>
      <c r="AJ7" s="352">
        <v>0.999</v>
      </c>
      <c r="AK7" s="557">
        <v>0.9982</v>
      </c>
      <c r="AL7" s="519">
        <v>1.7822</v>
      </c>
      <c r="AM7" s="545" t="s">
        <v>206</v>
      </c>
      <c r="AO7" s="55"/>
      <c r="AP7" s="55"/>
      <c r="AQ7" s="55"/>
      <c r="AR7" s="55"/>
      <c r="AS7" s="55"/>
      <c r="AT7" s="55"/>
      <c r="AU7" s="56"/>
      <c r="AV7" s="55"/>
      <c r="AW7" s="55"/>
      <c r="AX7" s="63"/>
      <c r="AZ7" s="63"/>
      <c r="BA7" s="240"/>
    </row>
    <row r="8" spans="1:53" ht="15">
      <c r="A8" s="64" t="s">
        <v>59</v>
      </c>
      <c r="B8" s="63">
        <v>7.8</v>
      </c>
      <c r="C8" s="68">
        <v>9.83</v>
      </c>
      <c r="D8" s="102">
        <v>96.5</v>
      </c>
      <c r="E8" s="102">
        <v>93</v>
      </c>
      <c r="F8" s="103">
        <v>95</v>
      </c>
      <c r="G8" s="102">
        <f t="shared" si="0"/>
        <v>94.83333333333333</v>
      </c>
      <c r="H8" s="69">
        <f t="shared" si="1"/>
        <v>1.7559422921421233</v>
      </c>
      <c r="I8" s="7">
        <f t="shared" si="2"/>
        <v>1.8516087439108506</v>
      </c>
      <c r="J8" s="104">
        <f t="shared" si="3"/>
        <v>9.783900000000003</v>
      </c>
      <c r="K8" s="63"/>
      <c r="O8" s="106"/>
      <c r="Y8" s="239"/>
      <c r="Z8" s="239"/>
      <c r="AA8" s="78"/>
      <c r="AB8" s="38"/>
      <c r="AF8" s="199" t="s">
        <v>6</v>
      </c>
      <c r="AG8" s="541" t="s">
        <v>170</v>
      </c>
      <c r="AH8" s="345">
        <v>0.5657</v>
      </c>
      <c r="AI8" s="520">
        <f t="shared" si="4"/>
        <v>1.7677214071062402</v>
      </c>
      <c r="AJ8" s="524">
        <v>0.9969</v>
      </c>
      <c r="AK8" s="525">
        <v>0.9988</v>
      </c>
      <c r="AL8" s="532"/>
      <c r="AM8" s="547" t="s">
        <v>206</v>
      </c>
      <c r="AO8" s="55"/>
      <c r="AP8" s="55"/>
      <c r="AQ8" s="55"/>
      <c r="AR8" s="55"/>
      <c r="AS8" s="55"/>
      <c r="AT8" s="55"/>
      <c r="AU8" s="56"/>
      <c r="AV8" s="55"/>
      <c r="AW8" s="55"/>
      <c r="AX8" s="63"/>
      <c r="AZ8" s="63"/>
      <c r="BA8" s="240"/>
    </row>
    <row r="9" spans="1:53" ht="15">
      <c r="A9" s="64" t="s">
        <v>60</v>
      </c>
      <c r="B9" s="63">
        <v>5.3</v>
      </c>
      <c r="C9" s="68">
        <v>10.3</v>
      </c>
      <c r="D9" s="102">
        <v>102.5</v>
      </c>
      <c r="E9" s="102">
        <v>102</v>
      </c>
      <c r="F9" s="103">
        <v>101.5</v>
      </c>
      <c r="G9" s="102">
        <f t="shared" si="0"/>
        <v>102</v>
      </c>
      <c r="H9" s="69">
        <f t="shared" si="1"/>
        <v>0.5</v>
      </c>
      <c r="I9" s="7">
        <f t="shared" si="2"/>
        <v>0.49019607843137253</v>
      </c>
      <c r="J9" s="104">
        <f t="shared" si="3"/>
        <v>6.623400000000004</v>
      </c>
      <c r="K9" s="63"/>
      <c r="O9" s="64"/>
      <c r="Y9" s="239"/>
      <c r="Z9" s="239"/>
      <c r="AA9" s="78"/>
      <c r="AB9" s="38"/>
      <c r="AF9" s="199"/>
      <c r="AG9" s="541" t="s">
        <v>171</v>
      </c>
      <c r="AH9" s="345">
        <v>0.5892</v>
      </c>
      <c r="AI9" s="520">
        <f t="shared" si="4"/>
        <v>1.697216564833673</v>
      </c>
      <c r="AJ9" s="346">
        <v>0.998</v>
      </c>
      <c r="AK9" s="347">
        <v>0.9942</v>
      </c>
      <c r="AL9" s="533"/>
      <c r="AM9" s="548" t="s">
        <v>206</v>
      </c>
      <c r="AO9" s="55"/>
      <c r="AP9" s="55"/>
      <c r="AQ9" s="55"/>
      <c r="AR9" s="55"/>
      <c r="AS9" s="55"/>
      <c r="AT9" s="55"/>
      <c r="AU9" s="56"/>
      <c r="AV9" s="55"/>
      <c r="AW9" s="55"/>
      <c r="AX9" s="63"/>
      <c r="AZ9" s="63"/>
      <c r="BA9" s="240"/>
    </row>
    <row r="10" spans="1:53" ht="15">
      <c r="A10" s="64" t="s">
        <v>61</v>
      </c>
      <c r="B10" s="63">
        <v>21.6</v>
      </c>
      <c r="C10" s="68">
        <v>12</v>
      </c>
      <c r="D10" s="102">
        <v>60</v>
      </c>
      <c r="E10" s="102">
        <v>57</v>
      </c>
      <c r="F10" s="103">
        <v>61</v>
      </c>
      <c r="G10" s="102">
        <f t="shared" si="0"/>
        <v>59.333333333333336</v>
      </c>
      <c r="H10" s="69">
        <f t="shared" si="1"/>
        <v>2.0816659994661326</v>
      </c>
      <c r="I10" s="7">
        <f t="shared" si="2"/>
        <v>3.5084258417968526</v>
      </c>
      <c r="J10" s="104">
        <f t="shared" si="3"/>
        <v>25.439400000000003</v>
      </c>
      <c r="K10" s="63"/>
      <c r="O10" s="64"/>
      <c r="Y10" s="239"/>
      <c r="Z10" s="239"/>
      <c r="AA10" s="78"/>
      <c r="AB10" s="38"/>
      <c r="AF10" s="199"/>
      <c r="AG10" s="541" t="s">
        <v>172</v>
      </c>
      <c r="AH10" s="345">
        <v>0.5738</v>
      </c>
      <c r="AI10" s="520">
        <f t="shared" si="4"/>
        <v>1.742767514813524</v>
      </c>
      <c r="AJ10" s="346">
        <v>0.998</v>
      </c>
      <c r="AK10" s="347">
        <v>0.9958</v>
      </c>
      <c r="AL10" s="533"/>
      <c r="AM10" s="548" t="s">
        <v>206</v>
      </c>
      <c r="AO10" s="55"/>
      <c r="AP10" s="55"/>
      <c r="AQ10" s="55"/>
      <c r="AR10" s="55"/>
      <c r="AS10" s="55"/>
      <c r="AT10" s="55"/>
      <c r="AU10" s="56"/>
      <c r="AV10" s="55"/>
      <c r="AW10" s="55"/>
      <c r="AX10" s="63"/>
      <c r="AZ10" s="63"/>
      <c r="BA10" s="240"/>
    </row>
    <row r="11" spans="1:53" ht="15">
      <c r="A11" s="85" t="s">
        <v>62</v>
      </c>
      <c r="B11" s="72">
        <v>23.7</v>
      </c>
      <c r="C11" s="73">
        <v>13.2</v>
      </c>
      <c r="D11" s="107">
        <v>55.5</v>
      </c>
      <c r="E11" s="107">
        <v>47</v>
      </c>
      <c r="F11" s="108">
        <v>48.5</v>
      </c>
      <c r="G11" s="107">
        <f t="shared" si="0"/>
        <v>50.333333333333336</v>
      </c>
      <c r="H11" s="74">
        <f t="shared" si="1"/>
        <v>4.536885862938734</v>
      </c>
      <c r="I11" s="33">
        <f t="shared" si="2"/>
        <v>9.013680522394834</v>
      </c>
      <c r="J11" s="104">
        <f t="shared" si="3"/>
        <v>29.4084</v>
      </c>
      <c r="K11" s="63"/>
      <c r="O11" s="64"/>
      <c r="Y11" s="239"/>
      <c r="Z11" s="239"/>
      <c r="AA11" s="78"/>
      <c r="AB11" s="38"/>
      <c r="AF11" s="199"/>
      <c r="AG11" s="541" t="s">
        <v>173</v>
      </c>
      <c r="AH11" s="345">
        <v>0.5711</v>
      </c>
      <c r="AI11" s="520">
        <f t="shared" si="4"/>
        <v>1.7510068289266327</v>
      </c>
      <c r="AJ11" s="346">
        <v>0.9985</v>
      </c>
      <c r="AK11" s="347">
        <v>0.995</v>
      </c>
      <c r="AL11" s="533"/>
      <c r="AM11" s="548" t="s">
        <v>206</v>
      </c>
      <c r="AO11" s="55"/>
      <c r="AP11" s="55"/>
      <c r="AQ11" s="55"/>
      <c r="AR11" s="55"/>
      <c r="AS11" s="55"/>
      <c r="AT11" s="55"/>
      <c r="AU11" s="56"/>
      <c r="AV11" s="55"/>
      <c r="AW11" s="55"/>
      <c r="AX11" s="63"/>
      <c r="AZ11" s="63"/>
      <c r="BA11" s="240"/>
    </row>
    <row r="12" spans="15:53" ht="15">
      <c r="O12" s="64"/>
      <c r="Y12" s="239"/>
      <c r="Z12" s="239"/>
      <c r="AA12" s="78"/>
      <c r="AB12" s="326"/>
      <c r="AF12" s="199"/>
      <c r="AG12" s="541" t="s">
        <v>174</v>
      </c>
      <c r="AH12" s="345">
        <v>0.5718</v>
      </c>
      <c r="AI12" s="520">
        <f t="shared" si="4"/>
        <v>1.7488632388947185</v>
      </c>
      <c r="AJ12" s="346">
        <v>0.9976</v>
      </c>
      <c r="AK12" s="347">
        <v>0.9942</v>
      </c>
      <c r="AL12" s="533"/>
      <c r="AM12" s="548" t="s">
        <v>206</v>
      </c>
      <c r="AO12" s="55"/>
      <c r="AP12" s="55"/>
      <c r="AQ12" s="55"/>
      <c r="AR12" s="55"/>
      <c r="AS12" s="55"/>
      <c r="AT12" s="55"/>
      <c r="AU12" s="56"/>
      <c r="AV12" s="55"/>
      <c r="AW12" s="55"/>
      <c r="AX12" s="63"/>
      <c r="AZ12" s="63"/>
      <c r="BA12" s="240"/>
    </row>
    <row r="13" spans="1:53" ht="15">
      <c r="A13" s="110"/>
      <c r="G13" s="116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V13" s="64"/>
      <c r="W13" s="63"/>
      <c r="X13" s="54"/>
      <c r="Y13" s="9"/>
      <c r="AA13" s="34"/>
      <c r="AB13" s="34"/>
      <c r="AF13" s="199"/>
      <c r="AG13" s="541" t="s">
        <v>175</v>
      </c>
      <c r="AH13" s="345">
        <v>0.5671</v>
      </c>
      <c r="AI13" s="520">
        <f t="shared" si="4"/>
        <v>1.763357432551578</v>
      </c>
      <c r="AJ13" s="346">
        <v>0.9984</v>
      </c>
      <c r="AK13" s="347">
        <v>0.9989</v>
      </c>
      <c r="AL13" s="533"/>
      <c r="AM13" s="548" t="s">
        <v>206</v>
      </c>
      <c r="AO13" s="55"/>
      <c r="AP13" s="55"/>
      <c r="AQ13" s="55"/>
      <c r="AR13" s="55"/>
      <c r="AS13" s="55"/>
      <c r="AT13" s="55"/>
      <c r="AU13" s="56"/>
      <c r="AV13" s="55"/>
      <c r="AW13" s="55"/>
      <c r="AX13" s="63"/>
      <c r="AZ13" s="63"/>
      <c r="BA13" s="240"/>
    </row>
    <row r="14" spans="1:50" ht="15">
      <c r="A14" s="51" t="s">
        <v>3</v>
      </c>
      <c r="B14" t="s">
        <v>44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X14" s="332"/>
      <c r="Y14" s="9"/>
      <c r="AA14" s="34"/>
      <c r="AB14" s="34"/>
      <c r="AF14" s="199"/>
      <c r="AG14" s="541" t="s">
        <v>176</v>
      </c>
      <c r="AH14" s="345">
        <v>0.562</v>
      </c>
      <c r="AI14" s="520">
        <f t="shared" si="4"/>
        <v>1.779359430604982</v>
      </c>
      <c r="AJ14" s="346">
        <v>0.998</v>
      </c>
      <c r="AK14" s="347">
        <v>0.9934</v>
      </c>
      <c r="AL14" s="533"/>
      <c r="AM14" s="548" t="s">
        <v>206</v>
      </c>
      <c r="AO14" s="55"/>
      <c r="AP14" s="55"/>
      <c r="AQ14" s="55"/>
      <c r="AR14" s="55"/>
      <c r="AS14" s="55"/>
      <c r="AT14" s="55"/>
      <c r="AU14" s="56"/>
      <c r="AV14" s="55"/>
      <c r="AW14" s="55"/>
      <c r="AX14" s="63"/>
    </row>
    <row r="15" spans="1:50" ht="15">
      <c r="A15" s="17"/>
      <c r="B15" s="9" t="s">
        <v>145</v>
      </c>
      <c r="C15" s="52"/>
      <c r="D15" s="53"/>
      <c r="G15" s="9"/>
      <c r="H15" s="27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Y15" s="278"/>
      <c r="AA15" s="34"/>
      <c r="AB15" s="34"/>
      <c r="AF15" s="199"/>
      <c r="AG15" s="541" t="s">
        <v>177</v>
      </c>
      <c r="AH15" s="345">
        <v>0.5671</v>
      </c>
      <c r="AI15" s="520">
        <f t="shared" si="4"/>
        <v>1.763357432551578</v>
      </c>
      <c r="AJ15" s="346">
        <v>0.9987</v>
      </c>
      <c r="AK15" s="347">
        <v>0.9985</v>
      </c>
      <c r="AL15" s="533"/>
      <c r="AM15" s="548" t="s">
        <v>206</v>
      </c>
      <c r="AO15" s="55"/>
      <c r="AP15" s="55"/>
      <c r="AQ15" s="55"/>
      <c r="AR15" s="55"/>
      <c r="AS15" s="55"/>
      <c r="AT15" s="55"/>
      <c r="AU15" s="56"/>
      <c r="AV15" s="55"/>
      <c r="AW15" s="55"/>
      <c r="AX15" s="63"/>
    </row>
    <row r="16" spans="1:39" ht="15">
      <c r="A16" s="42">
        <v>41444</v>
      </c>
      <c r="B16" s="57"/>
      <c r="C16" s="44" t="s">
        <v>19</v>
      </c>
      <c r="D16" s="10" t="s">
        <v>20</v>
      </c>
      <c r="F16" s="260"/>
      <c r="G16" s="9"/>
      <c r="H16" s="259"/>
      <c r="I16" s="242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325"/>
      <c r="U16" s="9"/>
      <c r="V16" s="9"/>
      <c r="W16" s="9"/>
      <c r="Y16" s="259"/>
      <c r="AA16" s="34"/>
      <c r="AB16" s="34"/>
      <c r="AF16" s="199"/>
      <c r="AG16" s="541" t="s">
        <v>110</v>
      </c>
      <c r="AH16" s="345">
        <v>0.5712</v>
      </c>
      <c r="AI16" s="520">
        <f t="shared" si="4"/>
        <v>1.7507002801120446</v>
      </c>
      <c r="AJ16" s="346">
        <v>0.9984</v>
      </c>
      <c r="AK16" s="347">
        <v>0.9991</v>
      </c>
      <c r="AL16" s="577">
        <v>1.7497</v>
      </c>
      <c r="AM16" s="548" t="s">
        <v>206</v>
      </c>
    </row>
    <row r="17" spans="1:58" ht="15">
      <c r="A17" s="45" t="s">
        <v>3</v>
      </c>
      <c r="B17" s="46" t="s">
        <v>21</v>
      </c>
      <c r="C17" s="47">
        <v>2.8</v>
      </c>
      <c r="D17" s="61">
        <v>1.3</v>
      </c>
      <c r="F17" s="9"/>
      <c r="G17" s="9"/>
      <c r="H17" s="259"/>
      <c r="I17" s="242"/>
      <c r="J17" s="258"/>
      <c r="K17" s="258"/>
      <c r="L17" s="258"/>
      <c r="M17" s="258"/>
      <c r="N17" s="258"/>
      <c r="O17" s="258"/>
      <c r="P17" s="258"/>
      <c r="Q17" s="258"/>
      <c r="R17" s="9"/>
      <c r="S17" s="241"/>
      <c r="T17" s="259"/>
      <c r="U17" s="435"/>
      <c r="V17" s="115"/>
      <c r="W17" s="9"/>
      <c r="Y17" s="259"/>
      <c r="AA17" s="34"/>
      <c r="AB17" s="34"/>
      <c r="AF17" s="209"/>
      <c r="AG17" s="542">
        <v>1121</v>
      </c>
      <c r="AH17" s="348">
        <v>0.5852</v>
      </c>
      <c r="AI17" s="521">
        <f t="shared" si="4"/>
        <v>1.7088174982911823</v>
      </c>
      <c r="AJ17" s="349">
        <v>0.9962</v>
      </c>
      <c r="AK17" s="350">
        <v>0.9919</v>
      </c>
      <c r="AL17" s="531">
        <f>AVERAGE(AI8:AI17)</f>
        <v>1.7473167628686153</v>
      </c>
      <c r="AM17" s="546" t="s">
        <v>206</v>
      </c>
      <c r="AO17" s="59"/>
      <c r="AP17" s="59"/>
      <c r="AQ17" s="59"/>
      <c r="AR17" s="59"/>
      <c r="AS17" s="59"/>
      <c r="AT17" s="59"/>
      <c r="AU17" s="59"/>
      <c r="AV17" s="58"/>
      <c r="AW17" s="58"/>
      <c r="AX17" s="60"/>
      <c r="AY17" s="58"/>
      <c r="AZ17" s="58"/>
      <c r="BA17" s="58"/>
      <c r="BB17" s="58"/>
      <c r="BC17" s="58"/>
      <c r="BD17" s="58"/>
      <c r="BE17" s="58"/>
      <c r="BF17" s="58"/>
    </row>
    <row r="18" spans="1:50" ht="15">
      <c r="A18" s="13" t="s">
        <v>31</v>
      </c>
      <c r="B18" s="46" t="s">
        <v>23</v>
      </c>
      <c r="C18" s="47">
        <v>5.3</v>
      </c>
      <c r="D18" s="61">
        <v>2.6</v>
      </c>
      <c r="F18" s="9"/>
      <c r="G18" s="9"/>
      <c r="H18" s="259"/>
      <c r="I18" s="242"/>
      <c r="J18" s="258"/>
      <c r="K18" s="258"/>
      <c r="L18" s="258"/>
      <c r="M18" s="258"/>
      <c r="N18" s="258"/>
      <c r="O18" s="258"/>
      <c r="P18" s="258"/>
      <c r="Q18" s="258"/>
      <c r="R18" s="9"/>
      <c r="S18" s="439"/>
      <c r="T18" s="439"/>
      <c r="U18" s="440"/>
      <c r="V18" s="437"/>
      <c r="W18" s="9"/>
      <c r="Y18" s="259"/>
      <c r="AA18" s="34"/>
      <c r="AB18" s="34"/>
      <c r="AF18" s="199" t="s">
        <v>50</v>
      </c>
      <c r="AG18" s="517" t="s">
        <v>52</v>
      </c>
      <c r="AH18" s="345">
        <v>0.5724</v>
      </c>
      <c r="AI18" s="520">
        <f t="shared" si="4"/>
        <v>1.7470300489168413</v>
      </c>
      <c r="AJ18" s="346">
        <v>0.9991</v>
      </c>
      <c r="AK18" s="347">
        <v>0.9986</v>
      </c>
      <c r="AL18" s="577">
        <v>1.7292</v>
      </c>
      <c r="AM18" s="548" t="s">
        <v>206</v>
      </c>
      <c r="AO18" s="55"/>
      <c r="AP18" s="55"/>
      <c r="AQ18" s="55"/>
      <c r="AR18" s="55"/>
      <c r="AS18" s="55"/>
      <c r="AT18" s="55"/>
      <c r="AU18" s="56"/>
      <c r="AV18" s="55"/>
      <c r="AW18" s="55"/>
      <c r="AX18" s="63"/>
    </row>
    <row r="19" spans="1:50" ht="15">
      <c r="A19" s="6"/>
      <c r="B19" s="46" t="s">
        <v>24</v>
      </c>
      <c r="C19" s="47">
        <v>7.8</v>
      </c>
      <c r="D19" s="61">
        <v>4.2</v>
      </c>
      <c r="F19" s="241"/>
      <c r="G19" s="9"/>
      <c r="H19" s="259"/>
      <c r="I19" s="242"/>
      <c r="J19" s="258"/>
      <c r="K19" s="258"/>
      <c r="L19" s="258"/>
      <c r="M19" s="258"/>
      <c r="N19" s="258"/>
      <c r="O19" s="258"/>
      <c r="P19" s="258"/>
      <c r="Q19" s="258"/>
      <c r="R19" s="9"/>
      <c r="S19" s="356"/>
      <c r="T19" s="278"/>
      <c r="U19" s="9"/>
      <c r="V19" s="115"/>
      <c r="W19" s="9"/>
      <c r="Y19" s="259"/>
      <c r="AA19" s="34"/>
      <c r="AB19" s="34"/>
      <c r="AF19" s="209"/>
      <c r="AG19" s="523" t="s">
        <v>51</v>
      </c>
      <c r="AH19" s="348">
        <v>0.5842</v>
      </c>
      <c r="AI19" s="521">
        <f t="shared" si="4"/>
        <v>1.7117425539198903</v>
      </c>
      <c r="AJ19" s="349">
        <v>0.9996</v>
      </c>
      <c r="AK19" s="350">
        <v>0.9983</v>
      </c>
      <c r="AL19" s="531">
        <f>AVERAGE(AI18:AI19)</f>
        <v>1.7293863014183657</v>
      </c>
      <c r="AM19" s="546" t="s">
        <v>206</v>
      </c>
      <c r="AO19" s="55"/>
      <c r="AP19" s="55"/>
      <c r="AQ19" s="55"/>
      <c r="AR19" s="55"/>
      <c r="AS19" s="55"/>
      <c r="AT19" s="55"/>
      <c r="AU19" s="56"/>
      <c r="AV19" s="55"/>
      <c r="AW19" s="55"/>
      <c r="AX19" s="63"/>
    </row>
    <row r="20" spans="1:50" ht="15">
      <c r="A20" s="6"/>
      <c r="B20" s="46" t="s">
        <v>25</v>
      </c>
      <c r="C20" s="47">
        <v>12.2</v>
      </c>
      <c r="D20" s="61">
        <v>6.8</v>
      </c>
      <c r="F20" s="241"/>
      <c r="G20" s="9"/>
      <c r="H20" s="259"/>
      <c r="I20" s="242"/>
      <c r="J20" s="258"/>
      <c r="K20" s="258"/>
      <c r="L20" s="258"/>
      <c r="M20" s="258"/>
      <c r="N20" s="258"/>
      <c r="O20" s="258"/>
      <c r="P20" s="258"/>
      <c r="Q20" s="258"/>
      <c r="R20" s="438"/>
      <c r="S20" s="241"/>
      <c r="T20" s="259"/>
      <c r="U20" s="435"/>
      <c r="V20" s="358"/>
      <c r="W20" s="9"/>
      <c r="Y20" s="259"/>
      <c r="AA20" s="34"/>
      <c r="AB20" s="34"/>
      <c r="AF20" s="209" t="s">
        <v>47</v>
      </c>
      <c r="AG20" s="208"/>
      <c r="AH20" s="348">
        <v>0.55829</v>
      </c>
      <c r="AI20" s="521">
        <f t="shared" si="4"/>
        <v>1.7911837933690378</v>
      </c>
      <c r="AJ20" s="349">
        <v>0.99929</v>
      </c>
      <c r="AK20" s="350">
        <v>0.99702</v>
      </c>
      <c r="AL20" s="534">
        <v>1.7912</v>
      </c>
      <c r="AM20" s="546" t="s">
        <v>206</v>
      </c>
      <c r="AO20" s="55"/>
      <c r="AP20" s="55"/>
      <c r="AQ20" s="55"/>
      <c r="AR20" s="55"/>
      <c r="AS20" s="55"/>
      <c r="AT20" s="55"/>
      <c r="AU20" s="56"/>
      <c r="AV20" s="55"/>
      <c r="AW20" s="55"/>
      <c r="AX20" s="63"/>
    </row>
    <row r="21" spans="1:50" ht="15.75" thickBot="1">
      <c r="A21" s="6"/>
      <c r="B21" s="46" t="s">
        <v>26</v>
      </c>
      <c r="C21" s="47">
        <v>17.7</v>
      </c>
      <c r="D21" s="61">
        <v>9.9</v>
      </c>
      <c r="F21" s="241"/>
      <c r="G21" s="9"/>
      <c r="H21" s="259"/>
      <c r="I21" s="242"/>
      <c r="J21" s="258"/>
      <c r="K21" s="258"/>
      <c r="L21" s="258"/>
      <c r="M21" s="258"/>
      <c r="N21" s="258"/>
      <c r="O21" s="258"/>
      <c r="P21" s="258"/>
      <c r="Q21" s="258"/>
      <c r="R21" s="9"/>
      <c r="S21" s="241"/>
      <c r="T21" s="259"/>
      <c r="U21" s="435"/>
      <c r="V21" s="358"/>
      <c r="W21" s="9"/>
      <c r="Y21" s="259"/>
      <c r="AA21" s="34"/>
      <c r="AB21" s="78"/>
      <c r="AF21" s="211" t="s">
        <v>4</v>
      </c>
      <c r="AG21" s="212"/>
      <c r="AH21" s="526">
        <v>0.5695</v>
      </c>
      <c r="AI21" s="527">
        <f t="shared" si="4"/>
        <v>1.7559262510974538</v>
      </c>
      <c r="AJ21" s="528">
        <v>0.9992</v>
      </c>
      <c r="AK21" s="529">
        <v>0.9968</v>
      </c>
      <c r="AL21" s="535">
        <v>1.7559</v>
      </c>
      <c r="AM21" s="191" t="s">
        <v>206</v>
      </c>
      <c r="AO21" s="55"/>
      <c r="AP21" s="55"/>
      <c r="AQ21" s="55"/>
      <c r="AR21" s="55"/>
      <c r="AS21" s="55"/>
      <c r="AT21" s="55"/>
      <c r="AU21" s="56"/>
      <c r="AV21" s="55"/>
      <c r="AW21" s="55"/>
      <c r="AX21" s="63"/>
    </row>
    <row r="22" spans="1:50" ht="15">
      <c r="A22" s="6"/>
      <c r="B22" s="46" t="s">
        <v>27</v>
      </c>
      <c r="C22" s="47">
        <v>18.6</v>
      </c>
      <c r="D22" s="61">
        <v>10</v>
      </c>
      <c r="F22" s="241"/>
      <c r="G22" s="9"/>
      <c r="H22" s="259"/>
      <c r="I22" s="242"/>
      <c r="J22" s="258"/>
      <c r="K22" s="258"/>
      <c r="L22" s="258"/>
      <c r="M22" s="258"/>
      <c r="N22" s="258"/>
      <c r="O22" s="258"/>
      <c r="P22" s="258"/>
      <c r="Q22" s="258"/>
      <c r="R22" s="9"/>
      <c r="S22" s="241"/>
      <c r="T22" s="259"/>
      <c r="U22" s="435"/>
      <c r="V22" s="358"/>
      <c r="W22" s="9"/>
      <c r="Y22" s="259"/>
      <c r="AA22" s="34"/>
      <c r="AB22" s="77"/>
      <c r="AH22" s="133"/>
      <c r="AI22" s="133"/>
      <c r="AM22" s="55"/>
      <c r="AN22" s="436"/>
      <c r="AO22" s="55"/>
      <c r="AP22" s="55"/>
      <c r="AQ22" s="55"/>
      <c r="AR22" s="55"/>
      <c r="AS22" s="55"/>
      <c r="AT22" s="55"/>
      <c r="AU22" s="56"/>
      <c r="AV22" s="55"/>
      <c r="AW22" s="55"/>
      <c r="AX22" s="63"/>
    </row>
    <row r="23" spans="1:50" ht="15">
      <c r="A23" s="6"/>
      <c r="B23" s="46" t="s">
        <v>28</v>
      </c>
      <c r="C23" s="47">
        <v>21.6</v>
      </c>
      <c r="D23" s="61">
        <v>12.3</v>
      </c>
      <c r="F23" s="241"/>
      <c r="G23" s="9"/>
      <c r="H23" s="259"/>
      <c r="I23" s="242"/>
      <c r="J23" s="258"/>
      <c r="K23" s="258"/>
      <c r="L23" s="258"/>
      <c r="M23" s="258"/>
      <c r="N23" s="258"/>
      <c r="O23" s="258"/>
      <c r="P23" s="258"/>
      <c r="Q23" s="258"/>
      <c r="R23" s="9"/>
      <c r="S23" s="241"/>
      <c r="T23" s="259"/>
      <c r="U23" s="435"/>
      <c r="V23" s="358"/>
      <c r="W23" s="9"/>
      <c r="Y23" s="259"/>
      <c r="AA23" s="77"/>
      <c r="AB23" s="77"/>
      <c r="AH23" s="133"/>
      <c r="AI23" s="133"/>
      <c r="AM23" s="55"/>
      <c r="AN23" s="436"/>
      <c r="AO23" s="55"/>
      <c r="AP23" s="55"/>
      <c r="AQ23" s="55"/>
      <c r="AR23" s="55"/>
      <c r="AS23" s="55"/>
      <c r="AT23" s="55"/>
      <c r="AU23" s="56"/>
      <c r="AV23" s="55"/>
      <c r="AW23" s="55"/>
      <c r="AX23" s="63"/>
    </row>
    <row r="24" spans="1:50" ht="15">
      <c r="A24" s="6"/>
      <c r="B24" s="46" t="s">
        <v>29</v>
      </c>
      <c r="C24" s="47">
        <v>23.7</v>
      </c>
      <c r="D24" s="61">
        <v>13.7</v>
      </c>
      <c r="F24" s="241"/>
      <c r="G24" s="259"/>
      <c r="H24" s="242"/>
      <c r="I24" s="239"/>
      <c r="J24" s="239"/>
      <c r="K24" s="9"/>
      <c r="L24" s="241"/>
      <c r="M24" s="259"/>
      <c r="N24" s="358"/>
      <c r="O24" s="355"/>
      <c r="P24" s="259"/>
      <c r="Q24" s="9"/>
      <c r="R24" s="9"/>
      <c r="S24" s="241"/>
      <c r="T24" s="259"/>
      <c r="U24" s="435"/>
      <c r="V24" s="358"/>
      <c r="W24" s="259"/>
      <c r="X24" s="54"/>
      <c r="AA24" s="78"/>
      <c r="AB24" s="37"/>
      <c r="AH24" s="133"/>
      <c r="AI24" s="133"/>
      <c r="AM24" s="55"/>
      <c r="AN24" s="436"/>
      <c r="AO24" s="55"/>
      <c r="AP24" s="55"/>
      <c r="AQ24" s="55"/>
      <c r="AR24" s="55"/>
      <c r="AS24" s="55"/>
      <c r="AT24" s="55"/>
      <c r="AU24" s="56"/>
      <c r="AV24" s="55"/>
      <c r="AW24" s="55"/>
      <c r="AX24" s="63"/>
    </row>
    <row r="25" spans="6:50" ht="15">
      <c r="F25" s="241"/>
      <c r="G25" s="259"/>
      <c r="H25" s="242"/>
      <c r="I25" s="239"/>
      <c r="J25" s="239"/>
      <c r="K25" s="239"/>
      <c r="L25" s="239"/>
      <c r="M25" s="258"/>
      <c r="N25" s="258"/>
      <c r="O25" s="355"/>
      <c r="P25" s="259"/>
      <c r="Q25" s="9"/>
      <c r="R25" s="9"/>
      <c r="S25" s="241"/>
      <c r="T25" s="259"/>
      <c r="U25" s="435"/>
      <c r="V25" s="358"/>
      <c r="W25" s="9"/>
      <c r="X25" s="332"/>
      <c r="AA25" s="78"/>
      <c r="AB25" s="37"/>
      <c r="AO25" s="55"/>
      <c r="AP25" s="55"/>
      <c r="AQ25" s="55"/>
      <c r="AR25" s="55"/>
      <c r="AS25" s="55"/>
      <c r="AT25" s="55"/>
      <c r="AU25" s="56"/>
      <c r="AV25" s="55"/>
      <c r="AW25" s="55"/>
      <c r="AX25" s="63"/>
    </row>
    <row r="26" spans="1:50" ht="15">
      <c r="A26" s="42">
        <v>41444</v>
      </c>
      <c r="B26" s="9"/>
      <c r="C26" s="63"/>
      <c r="D26" s="65"/>
      <c r="E26" s="66"/>
      <c r="F26" s="241"/>
      <c r="G26" s="259"/>
      <c r="H26" s="242"/>
      <c r="I26" s="239"/>
      <c r="J26" s="239"/>
      <c r="K26" s="239"/>
      <c r="L26" s="239"/>
      <c r="M26" s="258"/>
      <c r="N26" s="258"/>
      <c r="O26" s="355"/>
      <c r="P26" s="259"/>
      <c r="Q26" s="9"/>
      <c r="R26" s="9"/>
      <c r="S26" s="241"/>
      <c r="T26" s="259"/>
      <c r="U26" s="435"/>
      <c r="V26" s="358"/>
      <c r="W26" s="9"/>
      <c r="AA26" s="78"/>
      <c r="AB26" s="37"/>
      <c r="AO26" s="55"/>
      <c r="AP26" s="55"/>
      <c r="AQ26" s="55"/>
      <c r="AR26" s="55"/>
      <c r="AS26" s="55"/>
      <c r="AT26" s="55"/>
      <c r="AU26" s="56"/>
      <c r="AV26" s="55"/>
      <c r="AW26" s="55"/>
      <c r="AX26" s="63"/>
    </row>
    <row r="27" spans="1:39" ht="15">
      <c r="A27" s="17" t="s">
        <v>3</v>
      </c>
      <c r="B27" t="s">
        <v>45</v>
      </c>
      <c r="R27" s="9"/>
      <c r="S27" s="241"/>
      <c r="T27" s="259"/>
      <c r="U27" s="435"/>
      <c r="V27" s="358"/>
      <c r="W27" s="9"/>
      <c r="AA27" s="78"/>
      <c r="AB27" s="37"/>
      <c r="AF27" s="9"/>
      <c r="AG27" s="517"/>
      <c r="AH27" s="418"/>
      <c r="AI27" s="549"/>
      <c r="AJ27" s="418"/>
      <c r="AK27" s="418"/>
      <c r="AL27" s="549"/>
      <c r="AM27" s="9"/>
    </row>
    <row r="28" spans="1:58" ht="15">
      <c r="A28" t="s">
        <v>32</v>
      </c>
      <c r="B28" s="9" t="s">
        <v>145</v>
      </c>
      <c r="C28" s="9"/>
      <c r="D28" s="9"/>
      <c r="R28" s="9"/>
      <c r="S28" s="9"/>
      <c r="T28" s="9"/>
      <c r="U28" s="9"/>
      <c r="V28" s="9"/>
      <c r="W28" s="9"/>
      <c r="AA28" s="78"/>
      <c r="AB28" s="37"/>
      <c r="AO28" s="59"/>
      <c r="AP28" s="59"/>
      <c r="AQ28" s="59"/>
      <c r="AR28" s="59"/>
      <c r="AS28" s="59"/>
      <c r="AT28" s="59"/>
      <c r="AU28" s="59"/>
      <c r="AV28" s="58"/>
      <c r="AW28" s="58"/>
      <c r="AX28" s="60"/>
      <c r="AY28" s="58"/>
      <c r="AZ28" s="58"/>
      <c r="BA28" s="58"/>
      <c r="BB28" s="58"/>
      <c r="BC28" s="58"/>
      <c r="BD28" s="58"/>
      <c r="BE28" s="58"/>
      <c r="BF28" s="58"/>
    </row>
    <row r="29" spans="2:50" ht="15">
      <c r="B29" s="1"/>
      <c r="C29" s="44" t="s">
        <v>19</v>
      </c>
      <c r="D29" s="2" t="s">
        <v>33</v>
      </c>
      <c r="E29" s="67" t="s">
        <v>34</v>
      </c>
      <c r="F29" s="1"/>
      <c r="G29" s="1"/>
      <c r="H29" s="1"/>
      <c r="I29" s="1"/>
      <c r="J29" s="1"/>
      <c r="K29" s="1"/>
      <c r="L29" s="1"/>
      <c r="M29" s="1"/>
      <c r="N29" s="2"/>
      <c r="AA29" s="78"/>
      <c r="AB29" s="37"/>
      <c r="AO29" s="55"/>
      <c r="AP29" s="55"/>
      <c r="AQ29" s="55"/>
      <c r="AR29" s="55"/>
      <c r="AS29" s="55"/>
      <c r="AT29" s="55"/>
      <c r="AU29" s="56"/>
      <c r="AV29" s="55"/>
      <c r="AW29" s="55"/>
      <c r="AX29" s="63"/>
    </row>
    <row r="30" spans="2:50" ht="15">
      <c r="B30" t="s">
        <v>36</v>
      </c>
      <c r="C30" s="63">
        <v>2.8</v>
      </c>
      <c r="D30" s="68">
        <v>1.55</v>
      </c>
      <c r="E30" s="69">
        <v>2.7</v>
      </c>
      <c r="F30" s="69">
        <v>2.9</v>
      </c>
      <c r="G30" s="69">
        <v>3.1</v>
      </c>
      <c r="H30" s="69">
        <v>3</v>
      </c>
      <c r="I30" s="69">
        <v>2.9</v>
      </c>
      <c r="J30" s="69">
        <v>3.5</v>
      </c>
      <c r="K30" s="69">
        <v>3.6</v>
      </c>
      <c r="L30" s="69">
        <v>3.7</v>
      </c>
      <c r="M30" s="69">
        <v>3.8</v>
      </c>
      <c r="N30" s="258">
        <v>3.2</v>
      </c>
      <c r="O30" s="325">
        <f>AVERAGE(E30:N30)</f>
        <v>3.2400000000000007</v>
      </c>
      <c r="AA30" s="78"/>
      <c r="AB30" s="37"/>
      <c r="AO30" s="55"/>
      <c r="AP30" s="55"/>
      <c r="AQ30" s="55"/>
      <c r="AR30" s="55"/>
      <c r="AS30" s="55"/>
      <c r="AT30" s="55"/>
      <c r="AU30" s="56"/>
      <c r="AV30" s="55"/>
      <c r="AW30" s="55"/>
      <c r="AX30" s="63"/>
    </row>
    <row r="31" spans="2:50" ht="15">
      <c r="B31" t="s">
        <v>37</v>
      </c>
      <c r="C31" s="63">
        <v>5.3</v>
      </c>
      <c r="D31" s="68">
        <v>2.95</v>
      </c>
      <c r="E31" s="69">
        <v>5.9</v>
      </c>
      <c r="F31" s="69">
        <v>5.5</v>
      </c>
      <c r="G31" s="69">
        <v>6.2</v>
      </c>
      <c r="H31" s="69">
        <v>6.3</v>
      </c>
      <c r="I31" s="69">
        <v>6.1</v>
      </c>
      <c r="J31" s="69">
        <v>5.3</v>
      </c>
      <c r="K31" s="69">
        <v>5.1</v>
      </c>
      <c r="L31" s="69"/>
      <c r="M31" s="69"/>
      <c r="N31" s="258"/>
      <c r="O31" s="325">
        <f aca="true" t="shared" si="5" ref="O31:O37">AVERAGE(E31:N31)</f>
        <v>5.771428571428571</v>
      </c>
      <c r="AA31" s="78"/>
      <c r="AB31" s="37"/>
      <c r="AO31" s="55"/>
      <c r="AP31" s="55"/>
      <c r="AQ31" s="55"/>
      <c r="AR31" s="55"/>
      <c r="AS31" s="55"/>
      <c r="AT31" s="55"/>
      <c r="AU31" s="56"/>
      <c r="AV31" s="55"/>
      <c r="AW31" s="55"/>
      <c r="AX31" s="63"/>
    </row>
    <row r="32" spans="2:50" ht="15">
      <c r="B32" t="s">
        <v>38</v>
      </c>
      <c r="C32" s="63">
        <v>7.8</v>
      </c>
      <c r="D32" s="68">
        <v>4.33</v>
      </c>
      <c r="E32" s="69">
        <v>8.9</v>
      </c>
      <c r="F32" s="69">
        <v>9</v>
      </c>
      <c r="G32" s="69">
        <v>9.6</v>
      </c>
      <c r="H32" s="69">
        <v>9.5</v>
      </c>
      <c r="I32" s="69">
        <v>9.4</v>
      </c>
      <c r="J32" s="69">
        <v>9.8</v>
      </c>
      <c r="K32" s="69">
        <v>8.8</v>
      </c>
      <c r="L32" s="69">
        <v>9</v>
      </c>
      <c r="M32" s="69"/>
      <c r="N32" s="258"/>
      <c r="O32" s="325">
        <f t="shared" si="5"/>
        <v>9.25</v>
      </c>
      <c r="AA32" s="34"/>
      <c r="AB32" s="34"/>
      <c r="AO32" s="55"/>
      <c r="AP32" s="55"/>
      <c r="AQ32" s="55"/>
      <c r="AR32" s="55"/>
      <c r="AS32" s="55"/>
      <c r="AT32" s="55"/>
      <c r="AU32" s="56"/>
      <c r="AV32" s="55"/>
      <c r="AW32" s="55"/>
      <c r="AX32" s="63"/>
    </row>
    <row r="33" spans="2:50" ht="15">
      <c r="B33" t="s">
        <v>39</v>
      </c>
      <c r="C33" s="63">
        <v>12.2</v>
      </c>
      <c r="D33" s="68">
        <v>6.78</v>
      </c>
      <c r="E33" s="69">
        <v>13.5</v>
      </c>
      <c r="F33" s="69">
        <v>12.6</v>
      </c>
      <c r="G33" s="69">
        <v>12</v>
      </c>
      <c r="H33" s="69">
        <v>11.7</v>
      </c>
      <c r="I33" s="69">
        <v>12.4</v>
      </c>
      <c r="J33" s="69">
        <v>12.1</v>
      </c>
      <c r="K33" s="69">
        <v>12.4</v>
      </c>
      <c r="L33" s="69"/>
      <c r="M33" s="69"/>
      <c r="N33" s="258"/>
      <c r="O33" s="325">
        <f t="shared" si="5"/>
        <v>12.385714285714286</v>
      </c>
      <c r="AA33" s="34"/>
      <c r="AB33" s="34"/>
      <c r="AP33" s="55"/>
      <c r="AQ33" s="55"/>
      <c r="AR33" s="55"/>
      <c r="AS33" s="55"/>
      <c r="AT33" s="55"/>
      <c r="AU33" s="56"/>
      <c r="AV33" s="55"/>
      <c r="AW33" s="55"/>
      <c r="AX33" s="63"/>
    </row>
    <row r="34" spans="2:50" ht="15">
      <c r="B34" t="s">
        <v>40</v>
      </c>
      <c r="C34" s="63">
        <v>17.7</v>
      </c>
      <c r="D34" s="68">
        <v>9.83</v>
      </c>
      <c r="E34" s="69">
        <v>17.3</v>
      </c>
      <c r="F34" s="69">
        <v>17.8</v>
      </c>
      <c r="G34" s="69">
        <v>17.3</v>
      </c>
      <c r="H34" s="69">
        <v>18.9</v>
      </c>
      <c r="I34" s="69">
        <v>19.7</v>
      </c>
      <c r="J34" s="69">
        <v>18.5</v>
      </c>
      <c r="K34" s="69">
        <v>18.9</v>
      </c>
      <c r="L34" s="69">
        <v>19.5</v>
      </c>
      <c r="M34" s="69"/>
      <c r="N34" s="258"/>
      <c r="O34" s="325">
        <f t="shared" si="5"/>
        <v>18.4875</v>
      </c>
      <c r="AA34" s="34"/>
      <c r="AB34" s="34"/>
      <c r="AO34" s="55"/>
      <c r="AP34" s="55"/>
      <c r="AQ34" s="55"/>
      <c r="AR34" s="55"/>
      <c r="AS34" s="55"/>
      <c r="AT34" s="55"/>
      <c r="AU34" s="56"/>
      <c r="AV34" s="55"/>
      <c r="AW34" s="55"/>
      <c r="AX34" s="63"/>
    </row>
    <row r="35" spans="2:50" ht="15">
      <c r="B35" t="s">
        <v>41</v>
      </c>
      <c r="C35" s="63">
        <v>18.6</v>
      </c>
      <c r="D35" s="68">
        <v>10.3</v>
      </c>
      <c r="E35" s="69">
        <v>19.3</v>
      </c>
      <c r="F35" s="69">
        <v>19</v>
      </c>
      <c r="G35" s="69">
        <v>18.4</v>
      </c>
      <c r="H35" s="69">
        <v>17.9</v>
      </c>
      <c r="I35" s="69">
        <v>18.3</v>
      </c>
      <c r="J35" s="69">
        <v>18.1</v>
      </c>
      <c r="K35" s="69">
        <v>18.8</v>
      </c>
      <c r="L35" s="69">
        <v>18.6</v>
      </c>
      <c r="M35" s="69">
        <v>18.8</v>
      </c>
      <c r="N35" s="258"/>
      <c r="O35" s="325">
        <f t="shared" si="5"/>
        <v>18.57777777777778</v>
      </c>
      <c r="W35" s="116"/>
      <c r="X35" s="224"/>
      <c r="AA35" s="34"/>
      <c r="AB35" s="34"/>
      <c r="AO35" s="55"/>
      <c r="AP35" s="55"/>
      <c r="AQ35" s="55"/>
      <c r="AR35" s="55"/>
      <c r="AS35" s="55"/>
      <c r="AT35" s="55"/>
      <c r="AU35" s="56"/>
      <c r="AV35" s="55"/>
      <c r="AW35" s="55"/>
      <c r="AX35" s="63"/>
    </row>
    <row r="36" spans="2:50" ht="15">
      <c r="B36" t="s">
        <v>42</v>
      </c>
      <c r="C36" s="63">
        <v>21.6</v>
      </c>
      <c r="D36" s="68">
        <v>12</v>
      </c>
      <c r="E36" s="69">
        <v>22.6</v>
      </c>
      <c r="F36" s="69">
        <v>21.6</v>
      </c>
      <c r="G36" s="69">
        <v>22</v>
      </c>
      <c r="H36" s="69">
        <v>23</v>
      </c>
      <c r="I36" s="69">
        <v>21.9</v>
      </c>
      <c r="J36" s="69">
        <v>22.4</v>
      </c>
      <c r="K36" s="69">
        <v>21.9</v>
      </c>
      <c r="L36" s="69">
        <v>22.9</v>
      </c>
      <c r="M36" s="69">
        <v>24.5</v>
      </c>
      <c r="N36" s="258">
        <v>23.8</v>
      </c>
      <c r="O36" s="325">
        <f t="shared" si="5"/>
        <v>22.660000000000004</v>
      </c>
      <c r="W36" s="116"/>
      <c r="X36" s="224"/>
      <c r="AO36" s="55"/>
      <c r="AP36" s="55"/>
      <c r="AQ36" s="55"/>
      <c r="AR36" s="55"/>
      <c r="AS36" s="55"/>
      <c r="AT36" s="55"/>
      <c r="AU36" s="56"/>
      <c r="AV36" s="55"/>
      <c r="AW36" s="55"/>
      <c r="AX36" s="63"/>
    </row>
    <row r="37" spans="2:50" ht="15">
      <c r="B37" s="454" t="s">
        <v>43</v>
      </c>
      <c r="C37" s="455">
        <v>23.7</v>
      </c>
      <c r="D37" s="456">
        <v>13.2</v>
      </c>
      <c r="E37" s="457">
        <v>22.2</v>
      </c>
      <c r="F37" s="457">
        <v>23.7</v>
      </c>
      <c r="G37" s="457">
        <v>23.4</v>
      </c>
      <c r="H37" s="457">
        <v>23.9</v>
      </c>
      <c r="I37" s="457">
        <v>23.4</v>
      </c>
      <c r="J37" s="457">
        <v>20</v>
      </c>
      <c r="K37" s="457">
        <v>20.5</v>
      </c>
      <c r="L37" s="457"/>
      <c r="M37" s="457"/>
      <c r="N37" s="457"/>
      <c r="O37" s="458">
        <f t="shared" si="5"/>
        <v>22.442857142857143</v>
      </c>
      <c r="W37" s="116"/>
      <c r="X37" s="224"/>
      <c r="AO37" s="55"/>
      <c r="AP37" s="55"/>
      <c r="AQ37" s="55"/>
      <c r="AR37" s="55"/>
      <c r="AS37" s="55"/>
      <c r="AT37" s="55"/>
      <c r="AU37" s="56"/>
      <c r="AV37" s="55"/>
      <c r="AW37" s="55"/>
      <c r="AX37" s="63"/>
    </row>
    <row r="38" spans="23:24" ht="15">
      <c r="W38" s="116"/>
      <c r="X38" s="224"/>
    </row>
    <row r="39" spans="23:58" ht="15">
      <c r="W39" s="116"/>
      <c r="X39" s="224"/>
      <c r="AS39" s="59"/>
      <c r="AT39" s="59"/>
      <c r="AU39" s="59"/>
      <c r="AV39" s="58"/>
      <c r="AW39" s="58"/>
      <c r="AX39" s="60"/>
      <c r="AY39" s="58"/>
      <c r="AZ39" s="58"/>
      <c r="BA39" s="58"/>
      <c r="BB39" s="58"/>
      <c r="BC39" s="58"/>
      <c r="BD39" s="58"/>
      <c r="BE39" s="58"/>
      <c r="BF39" s="58"/>
    </row>
    <row r="40" spans="1:50" ht="15">
      <c r="A40" s="51" t="s">
        <v>6</v>
      </c>
      <c r="W40" s="116"/>
      <c r="X40" s="224"/>
      <c r="AS40" s="55"/>
      <c r="AT40" s="55"/>
      <c r="AU40" s="56"/>
      <c r="AV40" s="55"/>
      <c r="AW40" s="55"/>
      <c r="AX40" s="63"/>
    </row>
    <row r="41" spans="2:50" ht="15">
      <c r="B41" s="9" t="s">
        <v>145</v>
      </c>
      <c r="AS41" s="55"/>
      <c r="AT41" s="55"/>
      <c r="AU41" s="56"/>
      <c r="AV41" s="55"/>
      <c r="AW41" s="55"/>
      <c r="AX41" s="63"/>
    </row>
    <row r="42" spans="1:50" ht="15">
      <c r="A42" s="244"/>
      <c r="B42" s="244"/>
      <c r="C42" s="244"/>
      <c r="D42" s="328" t="s">
        <v>147</v>
      </c>
      <c r="E42" s="245"/>
      <c r="F42" s="244"/>
      <c r="G42" s="244"/>
      <c r="H42" s="244"/>
      <c r="I42" s="244"/>
      <c r="J42" s="244" t="s">
        <v>121</v>
      </c>
      <c r="K42" s="244"/>
      <c r="L42" s="49"/>
      <c r="M42" s="49"/>
      <c r="N42" s="246" t="s">
        <v>148</v>
      </c>
      <c r="O42" s="247"/>
      <c r="P42" s="244"/>
      <c r="Q42" s="244"/>
      <c r="R42" s="244"/>
      <c r="S42" s="244"/>
      <c r="T42" s="244" t="s">
        <v>121</v>
      </c>
      <c r="U42" s="49"/>
      <c r="AS42" s="55"/>
      <c r="AT42" s="55"/>
      <c r="AU42" s="56"/>
      <c r="AV42" s="55"/>
      <c r="AW42" s="55"/>
      <c r="AX42" s="63"/>
    </row>
    <row r="43" spans="1:50" ht="15">
      <c r="A43" s="248"/>
      <c r="B43" s="248" t="s">
        <v>19</v>
      </c>
      <c r="C43" s="249" t="s">
        <v>33</v>
      </c>
      <c r="D43" s="244"/>
      <c r="E43" s="244"/>
      <c r="F43" s="244"/>
      <c r="G43" s="244"/>
      <c r="H43" s="248"/>
      <c r="I43" s="250" t="s">
        <v>87</v>
      </c>
      <c r="J43" s="250" t="s">
        <v>122</v>
      </c>
      <c r="K43" s="248" t="s">
        <v>19</v>
      </c>
      <c r="L43" s="49"/>
      <c r="M43" s="49"/>
      <c r="N43" s="244"/>
      <c r="O43" s="244"/>
      <c r="P43" s="244"/>
      <c r="Q43" s="244"/>
      <c r="R43" s="248"/>
      <c r="S43" s="250" t="s">
        <v>87</v>
      </c>
      <c r="T43" s="250" t="s">
        <v>122</v>
      </c>
      <c r="U43" s="248" t="s">
        <v>19</v>
      </c>
      <c r="AS43" s="55"/>
      <c r="AT43" s="55"/>
      <c r="AU43" s="56"/>
      <c r="AV43" s="55"/>
      <c r="AW43" s="55"/>
      <c r="AX43" s="63"/>
    </row>
    <row r="44" spans="1:50" ht="15">
      <c r="A44" s="248"/>
      <c r="B44" s="248"/>
      <c r="C44" s="251">
        <v>0</v>
      </c>
      <c r="D44" s="244">
        <v>0</v>
      </c>
      <c r="E44" s="244">
        <v>0</v>
      </c>
      <c r="F44" s="244">
        <v>0</v>
      </c>
      <c r="G44" s="244">
        <v>0</v>
      </c>
      <c r="H44" s="248">
        <v>0</v>
      </c>
      <c r="I44" s="252">
        <f aca="true" t="shared" si="6" ref="I44:I52">AVERAGE(D44:H44)</f>
        <v>0</v>
      </c>
      <c r="J44" s="253">
        <f>I44/1.04</f>
        <v>0</v>
      </c>
      <c r="K44" s="248"/>
      <c r="L44" s="49"/>
      <c r="M44" s="49"/>
      <c r="N44" s="244">
        <v>0</v>
      </c>
      <c r="O44" s="244">
        <v>0</v>
      </c>
      <c r="P44" s="244">
        <v>0</v>
      </c>
      <c r="Q44" s="244">
        <v>0</v>
      </c>
      <c r="R44" s="248">
        <v>0</v>
      </c>
      <c r="S44" s="254">
        <f aca="true" t="shared" si="7" ref="S44:S52">AVERAGE(N44:R44)</f>
        <v>0</v>
      </c>
      <c r="T44" s="255">
        <f aca="true" t="shared" si="8" ref="T44:T52">S44/1.04</f>
        <v>0</v>
      </c>
      <c r="U44" s="248"/>
      <c r="AS44" s="55"/>
      <c r="AT44" s="55"/>
      <c r="AU44" s="56"/>
      <c r="AV44" s="55"/>
      <c r="AW44" s="55"/>
      <c r="AX44" s="63"/>
    </row>
    <row r="45" spans="1:50" ht="15">
      <c r="A45" s="248" t="s">
        <v>55</v>
      </c>
      <c r="B45" s="327">
        <v>2.8</v>
      </c>
      <c r="C45" s="251">
        <v>1.55</v>
      </c>
      <c r="D45" s="256">
        <v>1.22</v>
      </c>
      <c r="E45" s="256">
        <v>1.19</v>
      </c>
      <c r="F45" s="256">
        <v>1.22</v>
      </c>
      <c r="G45" s="256">
        <v>1.19</v>
      </c>
      <c r="H45" s="257">
        <v>1.19</v>
      </c>
      <c r="I45" s="252">
        <f>AVERAGE(D45:H45)</f>
        <v>1.202</v>
      </c>
      <c r="J45" s="253">
        <f aca="true" t="shared" si="9" ref="J45:J52">I45/1.04</f>
        <v>1.1557692307692307</v>
      </c>
      <c r="K45" s="248">
        <v>2.8</v>
      </c>
      <c r="L45" s="49"/>
      <c r="M45" s="49"/>
      <c r="N45" s="256">
        <v>1.21</v>
      </c>
      <c r="O45" s="256">
        <v>1.12</v>
      </c>
      <c r="P45" s="256">
        <v>1.16</v>
      </c>
      <c r="Q45" s="256">
        <v>1.18</v>
      </c>
      <c r="R45" s="257">
        <v>1.15</v>
      </c>
      <c r="S45" s="254">
        <f t="shared" si="7"/>
        <v>1.1640000000000001</v>
      </c>
      <c r="T45" s="255">
        <f t="shared" si="8"/>
        <v>1.1192307692307693</v>
      </c>
      <c r="U45" s="248">
        <v>2.8</v>
      </c>
      <c r="AS45" s="55"/>
      <c r="AT45" s="55"/>
      <c r="AU45" s="56"/>
      <c r="AV45" s="55"/>
      <c r="AW45" s="55"/>
      <c r="AX45" s="63"/>
    </row>
    <row r="46" spans="1:50" ht="15">
      <c r="A46" s="248" t="s">
        <v>56</v>
      </c>
      <c r="B46" s="327">
        <v>5.3</v>
      </c>
      <c r="C46" s="251">
        <v>2.95</v>
      </c>
      <c r="D46" s="256">
        <v>2.57</v>
      </c>
      <c r="E46" s="256">
        <v>2.56</v>
      </c>
      <c r="F46" s="256">
        <v>2.47</v>
      </c>
      <c r="G46" s="256">
        <v>2.61</v>
      </c>
      <c r="H46" s="257">
        <v>2.56</v>
      </c>
      <c r="I46" s="252">
        <f t="shared" si="6"/>
        <v>2.554</v>
      </c>
      <c r="J46" s="253">
        <f t="shared" si="9"/>
        <v>2.4557692307692305</v>
      </c>
      <c r="K46" s="248">
        <v>5.3</v>
      </c>
      <c r="L46" s="49"/>
      <c r="M46" s="49"/>
      <c r="N46" s="256">
        <v>2.54</v>
      </c>
      <c r="O46" s="256">
        <v>2.47</v>
      </c>
      <c r="P46" s="256">
        <v>2.47</v>
      </c>
      <c r="Q46" s="256">
        <v>2.52</v>
      </c>
      <c r="R46" s="257">
        <v>2.5</v>
      </c>
      <c r="S46" s="254">
        <f t="shared" si="7"/>
        <v>2.5</v>
      </c>
      <c r="T46" s="255">
        <f t="shared" si="8"/>
        <v>2.4038461538461537</v>
      </c>
      <c r="U46" s="248">
        <v>5.3</v>
      </c>
      <c r="AL46" s="55"/>
      <c r="AM46" s="55"/>
      <c r="AS46" s="55"/>
      <c r="AT46" s="55"/>
      <c r="AU46" s="56"/>
      <c r="AV46" s="55"/>
      <c r="AW46" s="55"/>
      <c r="AX46" s="63"/>
    </row>
    <row r="47" spans="1:50" ht="15">
      <c r="A47" s="248" t="s">
        <v>57</v>
      </c>
      <c r="B47" s="327">
        <v>7.8</v>
      </c>
      <c r="C47" s="251">
        <v>4.33</v>
      </c>
      <c r="D47" s="256">
        <v>4.19</v>
      </c>
      <c r="E47" s="256">
        <v>4.08</v>
      </c>
      <c r="F47" s="256">
        <v>4.13</v>
      </c>
      <c r="G47" s="256">
        <v>4.13</v>
      </c>
      <c r="H47" s="257">
        <v>4.11</v>
      </c>
      <c r="I47" s="252">
        <f t="shared" si="6"/>
        <v>4.127999999999999</v>
      </c>
      <c r="J47" s="253">
        <f t="shared" si="9"/>
        <v>3.9692307692307685</v>
      </c>
      <c r="K47" s="248">
        <v>7.8</v>
      </c>
      <c r="L47" s="49"/>
      <c r="M47" s="49"/>
      <c r="N47" s="256">
        <v>4.15</v>
      </c>
      <c r="O47" s="256">
        <v>4.08</v>
      </c>
      <c r="P47" s="256">
        <v>4.1</v>
      </c>
      <c r="Q47" s="256">
        <v>4.03</v>
      </c>
      <c r="R47" s="257">
        <v>4.05</v>
      </c>
      <c r="S47" s="254">
        <f t="shared" si="7"/>
        <v>4.082</v>
      </c>
      <c r="T47" s="255">
        <f t="shared" si="8"/>
        <v>3.925</v>
      </c>
      <c r="U47" s="248">
        <v>7.8</v>
      </c>
      <c r="AM47" s="55"/>
      <c r="AS47" s="55"/>
      <c r="AT47" s="55"/>
      <c r="AU47" s="56"/>
      <c r="AV47" s="55"/>
      <c r="AW47" s="55"/>
      <c r="AX47" s="63"/>
    </row>
    <row r="48" spans="1:50" ht="15">
      <c r="A48" s="248" t="s">
        <v>58</v>
      </c>
      <c r="B48" s="327">
        <v>12.2</v>
      </c>
      <c r="C48" s="251">
        <v>6.78</v>
      </c>
      <c r="D48" s="256">
        <v>8.53</v>
      </c>
      <c r="E48" s="256">
        <v>8.41</v>
      </c>
      <c r="F48" s="256">
        <v>8.41</v>
      </c>
      <c r="G48" s="256">
        <v>8.25</v>
      </c>
      <c r="H48" s="257">
        <v>8.35</v>
      </c>
      <c r="I48" s="252">
        <f t="shared" si="6"/>
        <v>8.389999999999999</v>
      </c>
      <c r="J48" s="253">
        <f t="shared" si="9"/>
        <v>8.067307692307692</v>
      </c>
      <c r="K48" s="248">
        <v>12.2</v>
      </c>
      <c r="L48" s="49"/>
      <c r="M48" s="49"/>
      <c r="N48" s="256">
        <v>7.97</v>
      </c>
      <c r="O48" s="256">
        <v>7.93</v>
      </c>
      <c r="P48" s="256">
        <v>7.9</v>
      </c>
      <c r="Q48" s="256">
        <v>7.86</v>
      </c>
      <c r="R48" s="257">
        <v>7.85</v>
      </c>
      <c r="S48" s="254">
        <f t="shared" si="7"/>
        <v>7.901999999999999</v>
      </c>
      <c r="T48" s="255">
        <f t="shared" si="8"/>
        <v>7.598076923076922</v>
      </c>
      <c r="U48" s="248">
        <v>12.2</v>
      </c>
      <c r="AM48" s="55"/>
      <c r="AS48" s="55"/>
      <c r="AT48" s="55"/>
      <c r="AU48" s="56"/>
      <c r="AV48" s="55"/>
      <c r="AW48" s="55"/>
      <c r="AX48" s="63"/>
    </row>
    <row r="49" spans="1:21" ht="15">
      <c r="A49" s="248" t="s">
        <v>59</v>
      </c>
      <c r="B49" s="327">
        <v>17.7</v>
      </c>
      <c r="C49" s="251">
        <v>9.83</v>
      </c>
      <c r="D49" s="256">
        <v>11.45</v>
      </c>
      <c r="E49" s="256">
        <v>11.3</v>
      </c>
      <c r="F49" s="256">
        <v>11.21</v>
      </c>
      <c r="G49" s="256">
        <v>11.21</v>
      </c>
      <c r="H49" s="257">
        <v>11.26</v>
      </c>
      <c r="I49" s="252">
        <f t="shared" si="6"/>
        <v>11.286</v>
      </c>
      <c r="J49" s="253">
        <f t="shared" si="9"/>
        <v>10.851923076923077</v>
      </c>
      <c r="K49" s="248">
        <v>17.7</v>
      </c>
      <c r="L49" s="49"/>
      <c r="M49" s="49"/>
      <c r="N49" s="256">
        <v>10.96</v>
      </c>
      <c r="O49" s="256">
        <v>10.82</v>
      </c>
      <c r="P49" s="256">
        <v>10.85</v>
      </c>
      <c r="Q49" s="256">
        <v>10.86</v>
      </c>
      <c r="R49" s="257">
        <v>10.84</v>
      </c>
      <c r="S49" s="254">
        <f t="shared" si="7"/>
        <v>10.866</v>
      </c>
      <c r="T49" s="255">
        <f t="shared" si="8"/>
        <v>10.448076923076922</v>
      </c>
      <c r="U49" s="248">
        <v>17.7</v>
      </c>
    </row>
    <row r="50" spans="1:58" ht="15">
      <c r="A50" s="248" t="s">
        <v>60</v>
      </c>
      <c r="B50" s="327">
        <v>18.6</v>
      </c>
      <c r="C50" s="251">
        <v>10.3</v>
      </c>
      <c r="D50" s="256">
        <v>11.8</v>
      </c>
      <c r="E50" s="256">
        <v>11.67</v>
      </c>
      <c r="F50" s="256">
        <v>11.7</v>
      </c>
      <c r="G50" s="256">
        <v>11.68</v>
      </c>
      <c r="H50" s="257">
        <v>11.57</v>
      </c>
      <c r="I50" s="252">
        <f t="shared" si="6"/>
        <v>11.684000000000001</v>
      </c>
      <c r="J50" s="253">
        <f t="shared" si="9"/>
        <v>11.234615384615385</v>
      </c>
      <c r="K50" s="248">
        <v>18.6</v>
      </c>
      <c r="L50" s="49"/>
      <c r="M50" s="49"/>
      <c r="N50" s="256">
        <v>11.18</v>
      </c>
      <c r="O50" s="256">
        <v>11.02</v>
      </c>
      <c r="P50" s="256">
        <v>10.96</v>
      </c>
      <c r="Q50" s="256">
        <v>10.96</v>
      </c>
      <c r="R50" s="257">
        <v>10.99</v>
      </c>
      <c r="S50" s="254">
        <f t="shared" si="7"/>
        <v>11.022</v>
      </c>
      <c r="T50" s="255">
        <f t="shared" si="8"/>
        <v>10.598076923076922</v>
      </c>
      <c r="U50" s="248">
        <v>18.6</v>
      </c>
      <c r="AM50" s="59"/>
      <c r="AS50" s="59"/>
      <c r="AT50" s="59"/>
      <c r="AU50" s="59"/>
      <c r="AV50" s="58"/>
      <c r="AW50" s="58"/>
      <c r="AX50" s="60"/>
      <c r="AY50" s="58"/>
      <c r="AZ50" s="58"/>
      <c r="BA50" s="58"/>
      <c r="BB50" s="58"/>
      <c r="BC50" s="58"/>
      <c r="BD50" s="58"/>
      <c r="BE50" s="58"/>
      <c r="BF50" s="58"/>
    </row>
    <row r="51" spans="1:50" ht="15">
      <c r="A51" s="248" t="s">
        <v>61</v>
      </c>
      <c r="B51" s="327">
        <v>21.6</v>
      </c>
      <c r="C51" s="251">
        <v>12</v>
      </c>
      <c r="D51" s="256">
        <v>14.19</v>
      </c>
      <c r="E51" s="256">
        <v>14.05</v>
      </c>
      <c r="F51" s="256">
        <v>13.99</v>
      </c>
      <c r="G51" s="256">
        <v>13.99</v>
      </c>
      <c r="H51" s="257">
        <v>13.95</v>
      </c>
      <c r="I51" s="252">
        <f t="shared" si="6"/>
        <v>14.034</v>
      </c>
      <c r="J51" s="253">
        <f t="shared" si="9"/>
        <v>13.49423076923077</v>
      </c>
      <c r="K51" s="248">
        <v>21.6</v>
      </c>
      <c r="L51" s="49"/>
      <c r="M51" s="49"/>
      <c r="N51" s="256">
        <v>13.54</v>
      </c>
      <c r="O51" s="256">
        <v>13.53</v>
      </c>
      <c r="P51" s="256">
        <v>13.41</v>
      </c>
      <c r="Q51" s="256">
        <v>13.39</v>
      </c>
      <c r="R51" s="257">
        <v>13.4</v>
      </c>
      <c r="S51" s="254">
        <f t="shared" si="7"/>
        <v>13.454000000000002</v>
      </c>
      <c r="T51" s="255">
        <f t="shared" si="8"/>
        <v>12.936538461538463</v>
      </c>
      <c r="U51" s="248">
        <v>21.6</v>
      </c>
      <c r="AM51" s="55"/>
      <c r="AS51" s="55"/>
      <c r="AT51" s="55"/>
      <c r="AU51" s="56"/>
      <c r="AV51" s="55"/>
      <c r="AW51" s="55"/>
      <c r="AX51" s="63"/>
    </row>
    <row r="52" spans="1:50" ht="15">
      <c r="A52" s="248" t="s">
        <v>62</v>
      </c>
      <c r="B52" s="327">
        <v>23.7</v>
      </c>
      <c r="C52" s="251">
        <v>13.2</v>
      </c>
      <c r="D52" s="256">
        <v>15.97</v>
      </c>
      <c r="E52" s="256">
        <v>15.91</v>
      </c>
      <c r="F52" s="256">
        <v>15.87</v>
      </c>
      <c r="G52" s="256">
        <v>15.85</v>
      </c>
      <c r="H52" s="257">
        <v>15.87</v>
      </c>
      <c r="I52" s="252">
        <f t="shared" si="6"/>
        <v>15.894</v>
      </c>
      <c r="J52" s="253">
        <f t="shared" si="9"/>
        <v>15.282692307692308</v>
      </c>
      <c r="K52" s="248">
        <v>23.7</v>
      </c>
      <c r="L52" s="49"/>
      <c r="M52" s="49"/>
      <c r="N52" s="256">
        <v>15.03</v>
      </c>
      <c r="O52" s="256">
        <v>14.86</v>
      </c>
      <c r="P52" s="256">
        <v>14.76</v>
      </c>
      <c r="Q52" s="256">
        <v>14.79</v>
      </c>
      <c r="R52" s="257">
        <v>14.69</v>
      </c>
      <c r="S52" s="254">
        <f t="shared" si="7"/>
        <v>14.825999999999999</v>
      </c>
      <c r="T52" s="255">
        <f t="shared" si="8"/>
        <v>14.255769230769229</v>
      </c>
      <c r="U52" s="248">
        <v>23.7</v>
      </c>
      <c r="AM52" s="55"/>
      <c r="AS52" s="55"/>
      <c r="AT52" s="55"/>
      <c r="AU52" s="56"/>
      <c r="AV52" s="55"/>
      <c r="AW52" s="55"/>
      <c r="AX52" s="63"/>
    </row>
    <row r="53" spans="39:50" ht="15">
      <c r="AM53" s="55"/>
      <c r="AS53" s="55"/>
      <c r="AT53" s="55"/>
      <c r="AU53" s="56"/>
      <c r="AV53" s="55"/>
      <c r="AW53" s="55"/>
      <c r="AX53" s="63"/>
    </row>
    <row r="54" spans="2:50" ht="15">
      <c r="B54" s="6"/>
      <c r="C54" s="42">
        <v>41383</v>
      </c>
      <c r="D54" s="42">
        <v>41309</v>
      </c>
      <c r="E54" s="42">
        <v>41290</v>
      </c>
      <c r="F54" s="42">
        <v>41310</v>
      </c>
      <c r="G54" s="42">
        <v>41313</v>
      </c>
      <c r="H54" s="42">
        <v>41451</v>
      </c>
      <c r="I54" s="149">
        <v>40463</v>
      </c>
      <c r="J54" s="6"/>
      <c r="K54" s="459">
        <v>41366</v>
      </c>
      <c r="L54" s="459">
        <v>41451</v>
      </c>
      <c r="M54" s="492">
        <v>41256</v>
      </c>
      <c r="O54" s="9"/>
      <c r="P54" s="9"/>
      <c r="X54" s="9"/>
      <c r="Y54" s="9"/>
      <c r="Z54" s="9"/>
      <c r="AA54" s="9"/>
      <c r="AB54" s="9"/>
      <c r="AM54" s="55"/>
      <c r="AS54" s="55"/>
      <c r="AT54" s="55"/>
      <c r="AU54" s="56"/>
      <c r="AV54" s="55"/>
      <c r="AW54" s="55"/>
      <c r="AX54" s="63"/>
    </row>
    <row r="55" spans="2:50" ht="15">
      <c r="B55" s="6"/>
      <c r="C55" s="116" t="s">
        <v>156</v>
      </c>
      <c r="D55" s="116" t="s">
        <v>152</v>
      </c>
      <c r="E55" s="278" t="s">
        <v>22</v>
      </c>
      <c r="F55" s="116" t="s">
        <v>153</v>
      </c>
      <c r="G55" s="116" t="s">
        <v>154</v>
      </c>
      <c r="H55" s="116" t="s">
        <v>157</v>
      </c>
      <c r="I55" s="17" t="s">
        <v>162</v>
      </c>
      <c r="J55" s="6"/>
      <c r="K55" s="13" t="s">
        <v>155</v>
      </c>
      <c r="L55" s="13" t="s">
        <v>85</v>
      </c>
      <c r="M55" s="493" t="s">
        <v>151</v>
      </c>
      <c r="N55" s="9" t="s">
        <v>84</v>
      </c>
      <c r="O55" s="6"/>
      <c r="P55" s="357" t="s">
        <v>147</v>
      </c>
      <c r="Q55" s="6"/>
      <c r="R55" s="333" t="s">
        <v>148</v>
      </c>
      <c r="S55" s="6"/>
      <c r="X55" s="278"/>
      <c r="Y55" s="115"/>
      <c r="Z55" s="9"/>
      <c r="AA55" s="9"/>
      <c r="AB55" s="9"/>
      <c r="AM55" s="55"/>
      <c r="AS55" s="55"/>
      <c r="AT55" s="55"/>
      <c r="AU55" s="56"/>
      <c r="AV55" s="55"/>
      <c r="AW55" s="55"/>
      <c r="AX55" s="63"/>
    </row>
    <row r="56" spans="1:50" ht="15">
      <c r="A56" s="43" t="s">
        <v>30</v>
      </c>
      <c r="B56" s="151" t="s">
        <v>19</v>
      </c>
      <c r="D56" s="9"/>
      <c r="E56" s="10" t="s">
        <v>20</v>
      </c>
      <c r="F56" s="183"/>
      <c r="G56" s="278"/>
      <c r="H56" s="356"/>
      <c r="I56" s="500" t="s">
        <v>164</v>
      </c>
      <c r="J56" s="501" t="s">
        <v>165</v>
      </c>
      <c r="K56" s="491"/>
      <c r="L56" s="6"/>
      <c r="M56" s="4"/>
      <c r="N56" s="115"/>
      <c r="O56" s="6"/>
      <c r="P56" s="49" t="s">
        <v>160</v>
      </c>
      <c r="Q56" s="494" t="s">
        <v>161</v>
      </c>
      <c r="R56" s="49" t="s">
        <v>160</v>
      </c>
      <c r="S56" s="494" t="s">
        <v>161</v>
      </c>
      <c r="AB56" s="9"/>
      <c r="AM56" s="55"/>
      <c r="AS56" s="55"/>
      <c r="AT56" s="55"/>
      <c r="AU56" s="56"/>
      <c r="AV56" s="55"/>
      <c r="AW56" s="55"/>
      <c r="AX56" s="63"/>
    </row>
    <row r="57" spans="1:50" ht="15">
      <c r="A57" s="46" t="s">
        <v>21</v>
      </c>
      <c r="B57" s="75">
        <v>2.8</v>
      </c>
      <c r="C57" s="48">
        <v>1.24</v>
      </c>
      <c r="D57" s="48">
        <v>1.33</v>
      </c>
      <c r="E57" s="48">
        <v>1.3</v>
      </c>
      <c r="F57" s="48">
        <v>1.25</v>
      </c>
      <c r="G57" s="48">
        <v>1.31</v>
      </c>
      <c r="H57" s="48">
        <v>1.24</v>
      </c>
      <c r="I57" s="502">
        <v>1.2760000000000002</v>
      </c>
      <c r="J57" s="503">
        <v>1.172</v>
      </c>
      <c r="K57" s="460">
        <v>1.27</v>
      </c>
      <c r="L57" s="460">
        <v>1.29</v>
      </c>
      <c r="M57" s="340">
        <v>1.13</v>
      </c>
      <c r="N57" s="461">
        <f aca="true" t="shared" si="10" ref="N57:N64">AVERAGE(C57:M57)</f>
        <v>1.2552727272727273</v>
      </c>
      <c r="O57" s="6"/>
      <c r="P57" s="495">
        <v>1.202</v>
      </c>
      <c r="Q57" s="496">
        <v>1.222</v>
      </c>
      <c r="R57" s="497">
        <v>1.1640000000000001</v>
      </c>
      <c r="S57" s="498">
        <v>1.22</v>
      </c>
      <c r="AB57" s="243"/>
      <c r="AM57" s="55"/>
      <c r="AS57" s="55"/>
      <c r="AT57" s="55"/>
      <c r="AU57" s="56"/>
      <c r="AV57" s="55"/>
      <c r="AW57" s="55"/>
      <c r="AX57" s="63"/>
    </row>
    <row r="58" spans="1:50" ht="15">
      <c r="A58" s="46" t="s">
        <v>23</v>
      </c>
      <c r="B58" s="75">
        <v>5.3</v>
      </c>
      <c r="C58" s="48">
        <v>2.14</v>
      </c>
      <c r="D58" s="48">
        <v>2.36</v>
      </c>
      <c r="E58" s="48">
        <v>2.25</v>
      </c>
      <c r="F58" s="48">
        <v>2.45</v>
      </c>
      <c r="G58" s="48">
        <v>2.39</v>
      </c>
      <c r="H58" s="48">
        <v>2.42</v>
      </c>
      <c r="I58" s="502">
        <v>2.326</v>
      </c>
      <c r="J58" s="503">
        <v>2.31</v>
      </c>
      <c r="K58" s="460">
        <v>2.55</v>
      </c>
      <c r="L58" s="460">
        <v>2.52</v>
      </c>
      <c r="M58" s="340">
        <v>2.36</v>
      </c>
      <c r="N58" s="461">
        <f t="shared" si="10"/>
        <v>2.370545454545454</v>
      </c>
      <c r="O58" s="6"/>
      <c r="P58" s="495">
        <v>2.554</v>
      </c>
      <c r="Q58" s="496">
        <v>2.38</v>
      </c>
      <c r="R58" s="497">
        <v>2.5</v>
      </c>
      <c r="S58" s="499">
        <v>2.306</v>
      </c>
      <c r="AB58" s="243"/>
      <c r="AL58" s="55"/>
      <c r="AM58" s="55"/>
      <c r="AS58" s="55"/>
      <c r="AT58" s="55"/>
      <c r="AU58" s="56"/>
      <c r="AV58" s="55"/>
      <c r="AW58" s="55"/>
      <c r="AX58" s="63"/>
    </row>
    <row r="59" spans="1:19" ht="15">
      <c r="A59" s="46" t="s">
        <v>24</v>
      </c>
      <c r="B59" s="75">
        <v>7.8</v>
      </c>
      <c r="C59" s="48">
        <v>3.9</v>
      </c>
      <c r="D59" s="48">
        <v>4.08</v>
      </c>
      <c r="E59" s="48">
        <v>3.9</v>
      </c>
      <c r="F59" s="48">
        <v>4.05</v>
      </c>
      <c r="G59" s="48">
        <v>3.74</v>
      </c>
      <c r="H59" s="48">
        <v>4.14</v>
      </c>
      <c r="I59" s="502">
        <v>3.8980000000000006</v>
      </c>
      <c r="J59" s="503">
        <v>3.942</v>
      </c>
      <c r="K59" s="460">
        <v>4.14</v>
      </c>
      <c r="L59" s="460">
        <v>3.99</v>
      </c>
      <c r="M59" s="340">
        <v>3.7</v>
      </c>
      <c r="N59" s="461">
        <f t="shared" si="10"/>
        <v>3.952727272727273</v>
      </c>
      <c r="O59" s="6"/>
      <c r="P59" s="495">
        <v>4.127999999999999</v>
      </c>
      <c r="Q59" s="496">
        <v>4.186000000000001</v>
      </c>
      <c r="R59" s="497">
        <v>4.082</v>
      </c>
      <c r="S59" s="499">
        <v>4.112</v>
      </c>
    </row>
    <row r="60" spans="1:58" ht="15">
      <c r="A60" s="46" t="s">
        <v>25</v>
      </c>
      <c r="B60" s="75">
        <v>12.2</v>
      </c>
      <c r="C60" s="48">
        <v>6.38</v>
      </c>
      <c r="D60" s="48">
        <v>7.63</v>
      </c>
      <c r="E60" s="48">
        <v>7.15</v>
      </c>
      <c r="F60" s="48">
        <v>7.36</v>
      </c>
      <c r="G60" s="48">
        <v>7.41</v>
      </c>
      <c r="H60" s="48">
        <v>6.68</v>
      </c>
      <c r="I60" s="502">
        <v>7.15</v>
      </c>
      <c r="J60" s="503">
        <v>7.292</v>
      </c>
      <c r="K60" s="460">
        <v>6.61</v>
      </c>
      <c r="L60" s="460">
        <v>6.75</v>
      </c>
      <c r="M60" s="340">
        <v>7.62</v>
      </c>
      <c r="N60" s="461">
        <f t="shared" si="10"/>
        <v>7.0938181818181825</v>
      </c>
      <c r="O60" s="6"/>
      <c r="P60" s="495">
        <v>8.389999999999999</v>
      </c>
      <c r="Q60" s="496">
        <v>8.074</v>
      </c>
      <c r="R60" s="497">
        <v>7.901999999999999</v>
      </c>
      <c r="S60" s="499">
        <v>7.692</v>
      </c>
      <c r="AL60" s="59"/>
      <c r="AM60" s="59"/>
      <c r="AS60" s="59"/>
      <c r="AT60" s="59"/>
      <c r="AU60" s="59"/>
      <c r="AV60" s="58"/>
      <c r="AW60" s="58"/>
      <c r="AX60" s="60"/>
      <c r="AY60" s="58"/>
      <c r="AZ60" s="58"/>
      <c r="BA60" s="58"/>
      <c r="BB60" s="58"/>
      <c r="BC60" s="58"/>
      <c r="BD60" s="58"/>
      <c r="BE60" s="58"/>
      <c r="BF60" s="58"/>
    </row>
    <row r="61" spans="1:50" ht="15">
      <c r="A61" s="46" t="s">
        <v>26</v>
      </c>
      <c r="B61" s="75">
        <v>17.7</v>
      </c>
      <c r="C61" s="48">
        <v>9.87</v>
      </c>
      <c r="D61" s="48">
        <v>10.42</v>
      </c>
      <c r="E61" s="48">
        <v>10.05</v>
      </c>
      <c r="F61" s="48">
        <v>10.26</v>
      </c>
      <c r="G61" s="48">
        <v>9.92</v>
      </c>
      <c r="H61" s="48">
        <v>9.92</v>
      </c>
      <c r="I61" s="502">
        <v>10.238</v>
      </c>
      <c r="J61" s="503">
        <v>10.192</v>
      </c>
      <c r="K61" s="460">
        <v>10.17</v>
      </c>
      <c r="L61" s="460">
        <v>10</v>
      </c>
      <c r="M61" s="340">
        <v>10.12</v>
      </c>
      <c r="N61" s="461">
        <f t="shared" si="10"/>
        <v>10.105454545454547</v>
      </c>
      <c r="O61" s="6"/>
      <c r="P61" s="495">
        <v>11.286</v>
      </c>
      <c r="Q61" s="496">
        <v>11.838</v>
      </c>
      <c r="R61" s="497">
        <v>10.866</v>
      </c>
      <c r="S61" s="499">
        <v>11.298</v>
      </c>
      <c r="AL61" s="55"/>
      <c r="AM61" s="55"/>
      <c r="AO61" s="64"/>
      <c r="AP61" s="63"/>
      <c r="AQ61" s="65"/>
      <c r="AR61" s="54"/>
      <c r="AS61" s="55"/>
      <c r="AT61" s="55"/>
      <c r="AU61" s="56"/>
      <c r="AV61" s="55"/>
      <c r="AW61" s="55"/>
      <c r="AX61" s="63"/>
    </row>
    <row r="62" spans="1:50" ht="15">
      <c r="A62" s="46" t="s">
        <v>27</v>
      </c>
      <c r="B62" s="75">
        <v>18.6</v>
      </c>
      <c r="C62" s="48">
        <v>10.35</v>
      </c>
      <c r="D62" s="48">
        <v>10.66</v>
      </c>
      <c r="E62" s="48">
        <v>10.54</v>
      </c>
      <c r="F62" s="48">
        <v>10.26</v>
      </c>
      <c r="G62" s="48">
        <v>10.36</v>
      </c>
      <c r="H62" s="48">
        <v>10.26</v>
      </c>
      <c r="I62" s="502">
        <v>10.053999999999998</v>
      </c>
      <c r="J62" s="503">
        <v>10.14</v>
      </c>
      <c r="K62" s="460">
        <v>10.21</v>
      </c>
      <c r="L62" s="460">
        <v>10.32</v>
      </c>
      <c r="M62" s="340">
        <v>10.4</v>
      </c>
      <c r="N62" s="461">
        <f t="shared" si="10"/>
        <v>10.32309090909091</v>
      </c>
      <c r="O62" s="6"/>
      <c r="P62" s="495">
        <v>11.684000000000001</v>
      </c>
      <c r="Q62" s="496">
        <v>11.352</v>
      </c>
      <c r="R62" s="497">
        <v>11.022</v>
      </c>
      <c r="S62" s="499">
        <v>10.826</v>
      </c>
      <c r="AL62" s="55"/>
      <c r="AM62" s="55"/>
      <c r="AO62" s="64"/>
      <c r="AP62" s="63"/>
      <c r="AQ62" s="65"/>
      <c r="AR62" s="54"/>
      <c r="AS62" s="55"/>
      <c r="AT62" s="55"/>
      <c r="AU62" s="56"/>
      <c r="AV62" s="55"/>
      <c r="AW62" s="55"/>
      <c r="AX62" s="63"/>
    </row>
    <row r="63" spans="1:50" ht="15">
      <c r="A63" s="46" t="s">
        <v>28</v>
      </c>
      <c r="B63" s="75">
        <v>21.6</v>
      </c>
      <c r="C63" s="48">
        <v>12.66</v>
      </c>
      <c r="D63" s="48">
        <v>12.74</v>
      </c>
      <c r="E63" s="48">
        <v>12.8</v>
      </c>
      <c r="F63" s="48">
        <v>12.41</v>
      </c>
      <c r="G63" s="48">
        <v>12.58</v>
      </c>
      <c r="H63" s="48">
        <v>12.5</v>
      </c>
      <c r="I63" s="502">
        <v>12.187999999999999</v>
      </c>
      <c r="J63" s="503">
        <v>12.514</v>
      </c>
      <c r="K63" s="460">
        <v>12.57</v>
      </c>
      <c r="L63" s="460">
        <v>12.68</v>
      </c>
      <c r="M63" s="340">
        <v>12.85</v>
      </c>
      <c r="N63" s="461">
        <f t="shared" si="10"/>
        <v>12.590181818181817</v>
      </c>
      <c r="O63" s="6"/>
      <c r="P63" s="495">
        <v>14.034</v>
      </c>
      <c r="Q63" s="496">
        <v>14.63</v>
      </c>
      <c r="R63" s="497">
        <v>13.454000000000002</v>
      </c>
      <c r="S63" s="499">
        <v>13.544</v>
      </c>
      <c r="AL63" s="55"/>
      <c r="AM63" s="55"/>
      <c r="AS63" s="55"/>
      <c r="AT63" s="55"/>
      <c r="AU63" s="56"/>
      <c r="AV63" s="55"/>
      <c r="AW63" s="55"/>
      <c r="AX63" s="63"/>
    </row>
    <row r="64" spans="1:50" ht="15">
      <c r="A64" s="46" t="s">
        <v>29</v>
      </c>
      <c r="B64" s="75">
        <v>23.7</v>
      </c>
      <c r="C64" s="48">
        <v>13.92</v>
      </c>
      <c r="D64" s="48">
        <v>14.34</v>
      </c>
      <c r="E64" s="48">
        <v>13.74</v>
      </c>
      <c r="F64" s="48">
        <v>13.74</v>
      </c>
      <c r="G64" s="48">
        <v>13.9</v>
      </c>
      <c r="H64" s="48">
        <v>13.91</v>
      </c>
      <c r="I64" s="502">
        <v>13.282</v>
      </c>
      <c r="J64" s="503">
        <v>13.428</v>
      </c>
      <c r="K64" s="460">
        <v>13.71</v>
      </c>
      <c r="L64" s="460">
        <v>13.96</v>
      </c>
      <c r="M64" s="340">
        <v>14.5</v>
      </c>
      <c r="N64" s="461">
        <f t="shared" si="10"/>
        <v>13.857272727272727</v>
      </c>
      <c r="O64" s="6"/>
      <c r="P64" s="495">
        <v>15.894</v>
      </c>
      <c r="Q64" s="496">
        <v>15.325999999999999</v>
      </c>
      <c r="R64" s="497">
        <v>14.825999999999999</v>
      </c>
      <c r="S64" s="499">
        <v>14.392</v>
      </c>
      <c r="AL64" s="55"/>
      <c r="AM64" s="55"/>
      <c r="AS64" s="55"/>
      <c r="AT64" s="55"/>
      <c r="AU64" s="56"/>
      <c r="AV64" s="55"/>
      <c r="AW64" s="55"/>
      <c r="AX64" s="63"/>
    </row>
    <row r="65" spans="1:50" ht="15">
      <c r="A65" s="241"/>
      <c r="B65" s="259"/>
      <c r="C65" s="230"/>
      <c r="D65" s="230"/>
      <c r="E65" s="230"/>
      <c r="F65" s="230"/>
      <c r="G65" s="230"/>
      <c r="H65" s="230"/>
      <c r="I65" s="230"/>
      <c r="J65" s="230"/>
      <c r="K65" s="230"/>
      <c r="L65" s="268"/>
      <c r="M65" s="360"/>
      <c r="N65" s="361"/>
      <c r="O65" s="362"/>
      <c r="P65" s="363"/>
      <c r="Q65" s="364"/>
      <c r="R65" s="9"/>
      <c r="S65" s="9"/>
      <c r="X65" s="64"/>
      <c r="Y65" s="63"/>
      <c r="Z65" s="65"/>
      <c r="AA65" s="54"/>
      <c r="AL65" s="55"/>
      <c r="AM65" s="55"/>
      <c r="AS65" s="55"/>
      <c r="AT65" s="55"/>
      <c r="AU65" s="56"/>
      <c r="AV65" s="55"/>
      <c r="AW65" s="55"/>
      <c r="AX65" s="63"/>
    </row>
    <row r="66" spans="1:50" ht="15">
      <c r="A66" s="241"/>
      <c r="B66" s="259"/>
      <c r="C66" s="230"/>
      <c r="D66" s="230"/>
      <c r="E66" s="230"/>
      <c r="F66" s="230"/>
      <c r="G66" s="230"/>
      <c r="H66" s="230"/>
      <c r="I66" s="230"/>
      <c r="J66" s="230"/>
      <c r="K66" s="230"/>
      <c r="L66" s="259"/>
      <c r="M66" s="230"/>
      <c r="O66" s="9"/>
      <c r="P66" s="241"/>
      <c r="Q66" s="259"/>
      <c r="R66" s="9"/>
      <c r="S66" s="9"/>
      <c r="V66" s="149">
        <v>40463</v>
      </c>
      <c r="X66" s="69"/>
      <c r="Y66" s="69"/>
      <c r="Z66" s="69"/>
      <c r="AA66" s="69"/>
      <c r="AB66" s="69"/>
      <c r="AP66" s="55"/>
      <c r="AQ66" s="55"/>
      <c r="AR66" s="55"/>
      <c r="AS66" s="55"/>
      <c r="AT66" s="55"/>
      <c r="AU66" s="56"/>
      <c r="AV66" s="55"/>
      <c r="AW66" s="55"/>
      <c r="AX66" s="63"/>
    </row>
    <row r="67" spans="1:50" ht="15">
      <c r="A67" s="504" t="s">
        <v>6</v>
      </c>
      <c r="B67" s="504" t="s">
        <v>147</v>
      </c>
      <c r="C67" s="49"/>
      <c r="D67" s="49"/>
      <c r="E67" s="49"/>
      <c r="F67" s="49"/>
      <c r="G67" s="49"/>
      <c r="H67" s="49"/>
      <c r="I67" s="49"/>
      <c r="J67" s="505"/>
      <c r="K67" s="504" t="s">
        <v>6</v>
      </c>
      <c r="L67" s="504" t="s">
        <v>148</v>
      </c>
      <c r="M67" s="49"/>
      <c r="N67" s="49"/>
      <c r="O67" s="49"/>
      <c r="P67" s="49"/>
      <c r="Q67" s="49"/>
      <c r="R67" s="49"/>
      <c r="S67" s="49"/>
      <c r="U67" s="333" t="s">
        <v>6</v>
      </c>
      <c r="V67" s="17" t="s">
        <v>162</v>
      </c>
      <c r="W67" t="s">
        <v>163</v>
      </c>
      <c r="X67" s="69"/>
      <c r="Y67" s="69"/>
      <c r="Z67" s="69"/>
      <c r="AA67" s="69"/>
      <c r="AB67" s="7"/>
      <c r="AI67" s="64"/>
      <c r="AJ67" s="63"/>
      <c r="AK67" s="65"/>
      <c r="AL67" s="66"/>
      <c r="AV67" s="55"/>
      <c r="AW67" s="55"/>
      <c r="AX67" s="63"/>
    </row>
    <row r="68" spans="1:50" ht="15">
      <c r="A68" s="49"/>
      <c r="B68" s="49"/>
      <c r="C68" s="505" t="s">
        <v>158</v>
      </c>
      <c r="D68" s="505" t="s">
        <v>20</v>
      </c>
      <c r="E68" s="49"/>
      <c r="F68" s="49"/>
      <c r="G68" s="49"/>
      <c r="H68" s="49"/>
      <c r="I68" s="49" t="s">
        <v>159</v>
      </c>
      <c r="J68" s="49"/>
      <c r="K68" s="49"/>
      <c r="L68" s="49"/>
      <c r="M68" s="505" t="s">
        <v>158</v>
      </c>
      <c r="N68" s="505" t="s">
        <v>20</v>
      </c>
      <c r="O68" s="49"/>
      <c r="P68" s="49"/>
      <c r="Q68" s="49"/>
      <c r="R68" s="494"/>
      <c r="S68" s="49" t="s">
        <v>159</v>
      </c>
      <c r="T68" s="9"/>
      <c r="U68" s="180"/>
      <c r="W68" s="103" t="s">
        <v>158</v>
      </c>
      <c r="X68" s="258"/>
      <c r="Y68" s="258"/>
      <c r="Z68" s="258"/>
      <c r="AA68" s="258"/>
      <c r="AB68" s="258"/>
      <c r="AC68" s="381" t="s">
        <v>20</v>
      </c>
      <c r="AD68" s="9"/>
      <c r="AI68" s="64"/>
      <c r="AJ68" s="63"/>
      <c r="AK68" s="65"/>
      <c r="AL68" s="66"/>
      <c r="AV68" s="55"/>
      <c r="AW68" s="55"/>
      <c r="AX68" s="63"/>
    </row>
    <row r="69" spans="1:50" ht="15">
      <c r="A69" s="506" t="s">
        <v>21</v>
      </c>
      <c r="B69" s="49" t="s">
        <v>160</v>
      </c>
      <c r="C69" s="507">
        <v>2.8</v>
      </c>
      <c r="D69" s="49">
        <v>1.22</v>
      </c>
      <c r="E69" s="49">
        <v>1.19</v>
      </c>
      <c r="F69" s="49">
        <v>1.22</v>
      </c>
      <c r="G69" s="49">
        <v>1.19</v>
      </c>
      <c r="H69" s="494">
        <v>1.19</v>
      </c>
      <c r="I69" s="508">
        <f aca="true" t="shared" si="11" ref="I69:I76">AVERAGE(D69:H69)</f>
        <v>1.202</v>
      </c>
      <c r="J69" s="495"/>
      <c r="K69" s="506" t="s">
        <v>21</v>
      </c>
      <c r="L69" s="49" t="s">
        <v>160</v>
      </c>
      <c r="M69" s="507">
        <v>2.8</v>
      </c>
      <c r="N69" s="49">
        <v>1.21</v>
      </c>
      <c r="O69" s="49">
        <v>1.12</v>
      </c>
      <c r="P69" s="49">
        <v>1.16</v>
      </c>
      <c r="Q69" s="49">
        <v>1.18</v>
      </c>
      <c r="R69" s="494">
        <v>1.15</v>
      </c>
      <c r="S69" s="509">
        <f aca="true" t="shared" si="12" ref="S69:S84">AVERAGE(N69:R69)</f>
        <v>1.1640000000000001</v>
      </c>
      <c r="T69" s="9"/>
      <c r="U69" s="46" t="s">
        <v>21</v>
      </c>
      <c r="V69" s="69" t="s">
        <v>164</v>
      </c>
      <c r="W69" s="335">
        <v>2.8</v>
      </c>
      <c r="X69" s="69">
        <v>1.27</v>
      </c>
      <c r="Y69" s="69">
        <v>1.27</v>
      </c>
      <c r="Z69" s="69">
        <v>1.28</v>
      </c>
      <c r="AA69" s="69">
        <v>1.28</v>
      </c>
      <c r="AB69" s="7">
        <v>1.28</v>
      </c>
      <c r="AC69" s="382">
        <f aca="true" t="shared" si="13" ref="AC69:AC84">AVERAGE(X69:AB69)</f>
        <v>1.2760000000000002</v>
      </c>
      <c r="AI69" s="64"/>
      <c r="AJ69" s="63"/>
      <c r="AK69" s="65"/>
      <c r="AL69" s="310" t="s">
        <v>20</v>
      </c>
      <c r="AV69" s="55"/>
      <c r="AW69" s="55"/>
      <c r="AX69" s="63"/>
    </row>
    <row r="70" spans="1:50" ht="15">
      <c r="A70" s="506" t="s">
        <v>23</v>
      </c>
      <c r="B70" s="49" t="s">
        <v>160</v>
      </c>
      <c r="C70" s="507">
        <v>5.3</v>
      </c>
      <c r="D70" s="49">
        <v>2.57</v>
      </c>
      <c r="E70" s="49">
        <v>2.56</v>
      </c>
      <c r="F70" s="49">
        <v>2.47</v>
      </c>
      <c r="G70" s="49">
        <v>2.61</v>
      </c>
      <c r="H70" s="494">
        <v>2.56</v>
      </c>
      <c r="I70" s="508">
        <f t="shared" si="11"/>
        <v>2.554</v>
      </c>
      <c r="J70" s="495"/>
      <c r="K70" s="506" t="s">
        <v>23</v>
      </c>
      <c r="L70" s="49" t="s">
        <v>160</v>
      </c>
      <c r="M70" s="507">
        <v>5.3</v>
      </c>
      <c r="N70" s="49">
        <v>2.54</v>
      </c>
      <c r="O70" s="49">
        <v>2.47</v>
      </c>
      <c r="P70" s="49">
        <v>2.47</v>
      </c>
      <c r="Q70" s="49">
        <v>2.52</v>
      </c>
      <c r="R70" s="494">
        <v>2.5</v>
      </c>
      <c r="S70" s="509">
        <f t="shared" si="12"/>
        <v>2.5</v>
      </c>
      <c r="T70" s="9"/>
      <c r="U70" s="46" t="s">
        <v>23</v>
      </c>
      <c r="V70" s="69" t="s">
        <v>164</v>
      </c>
      <c r="W70" s="335">
        <v>5.3</v>
      </c>
      <c r="X70" s="69">
        <v>2.37</v>
      </c>
      <c r="Y70" s="69">
        <v>2.32</v>
      </c>
      <c r="Z70" s="69">
        <v>2.32</v>
      </c>
      <c r="AA70" s="69">
        <v>2.31</v>
      </c>
      <c r="AB70" s="7">
        <v>2.31</v>
      </c>
      <c r="AC70" s="382">
        <f t="shared" si="13"/>
        <v>2.326</v>
      </c>
      <c r="AM70" s="88"/>
      <c r="AV70" s="55"/>
      <c r="AW70" s="55"/>
      <c r="AX70" s="63"/>
    </row>
    <row r="71" spans="1:50" ht="15">
      <c r="A71" s="506" t="s">
        <v>24</v>
      </c>
      <c r="B71" s="49" t="s">
        <v>160</v>
      </c>
      <c r="C71" s="507">
        <v>7.8</v>
      </c>
      <c r="D71" s="49">
        <v>4.19</v>
      </c>
      <c r="E71" s="49">
        <v>4.08</v>
      </c>
      <c r="F71" s="49">
        <v>4.13</v>
      </c>
      <c r="G71" s="49">
        <v>4.13</v>
      </c>
      <c r="H71" s="494">
        <v>4.11</v>
      </c>
      <c r="I71" s="508">
        <f t="shared" si="11"/>
        <v>4.127999999999999</v>
      </c>
      <c r="J71" s="495"/>
      <c r="K71" s="506" t="s">
        <v>24</v>
      </c>
      <c r="L71" s="49" t="s">
        <v>160</v>
      </c>
      <c r="M71" s="507">
        <v>7.8</v>
      </c>
      <c r="N71" s="49">
        <v>4.15</v>
      </c>
      <c r="O71" s="49">
        <v>4.08</v>
      </c>
      <c r="P71" s="49">
        <v>4.1</v>
      </c>
      <c r="Q71" s="49">
        <v>4.03</v>
      </c>
      <c r="R71" s="494">
        <v>4.05</v>
      </c>
      <c r="S71" s="509">
        <f t="shared" si="12"/>
        <v>4.082</v>
      </c>
      <c r="T71" s="9"/>
      <c r="U71" s="46" t="s">
        <v>24</v>
      </c>
      <c r="V71" s="69" t="s">
        <v>164</v>
      </c>
      <c r="W71" s="335">
        <v>7.8</v>
      </c>
      <c r="X71" s="69">
        <v>3.92</v>
      </c>
      <c r="Y71" s="69">
        <v>3.9</v>
      </c>
      <c r="Z71" s="69">
        <v>3.89</v>
      </c>
      <c r="AA71" s="69">
        <v>3.89</v>
      </c>
      <c r="AB71" s="7">
        <v>3.89</v>
      </c>
      <c r="AC71" s="382">
        <f t="shared" si="13"/>
        <v>3.8980000000000006</v>
      </c>
      <c r="AM71" s="88"/>
      <c r="AN71" s="415"/>
      <c r="AV71" s="55"/>
      <c r="AW71" s="55"/>
      <c r="AX71" s="63"/>
    </row>
    <row r="72" spans="1:50" ht="15">
      <c r="A72" s="506" t="s">
        <v>25</v>
      </c>
      <c r="B72" s="49" t="s">
        <v>160</v>
      </c>
      <c r="C72" s="507">
        <v>12.2</v>
      </c>
      <c r="D72" s="49">
        <v>8.53</v>
      </c>
      <c r="E72" s="49">
        <v>8.41</v>
      </c>
      <c r="F72" s="49">
        <v>8.41</v>
      </c>
      <c r="G72" s="49">
        <v>8.25</v>
      </c>
      <c r="H72" s="494">
        <v>8.35</v>
      </c>
      <c r="I72" s="508">
        <f t="shared" si="11"/>
        <v>8.389999999999999</v>
      </c>
      <c r="J72" s="495"/>
      <c r="K72" s="506" t="s">
        <v>25</v>
      </c>
      <c r="L72" s="49" t="s">
        <v>160</v>
      </c>
      <c r="M72" s="507">
        <v>12.2</v>
      </c>
      <c r="N72" s="49">
        <v>7.97</v>
      </c>
      <c r="O72" s="49">
        <v>7.93</v>
      </c>
      <c r="P72" s="49">
        <v>7.9</v>
      </c>
      <c r="Q72" s="49">
        <v>7.86</v>
      </c>
      <c r="R72" s="494">
        <v>7.85</v>
      </c>
      <c r="S72" s="509">
        <f t="shared" si="12"/>
        <v>7.901999999999999</v>
      </c>
      <c r="T72" s="9"/>
      <c r="U72" s="46" t="s">
        <v>25</v>
      </c>
      <c r="V72" s="69" t="s">
        <v>164</v>
      </c>
      <c r="W72" s="335">
        <v>12.2</v>
      </c>
      <c r="X72" s="69">
        <v>7.26</v>
      </c>
      <c r="Y72" s="69">
        <v>7.14</v>
      </c>
      <c r="Z72" s="69">
        <v>7.11</v>
      </c>
      <c r="AA72" s="69">
        <v>7.13</v>
      </c>
      <c r="AB72" s="7">
        <v>7.11</v>
      </c>
      <c r="AC72" s="382">
        <f t="shared" si="13"/>
        <v>7.15</v>
      </c>
      <c r="AM72" s="88"/>
      <c r="AN72" s="543"/>
      <c r="AV72" s="55"/>
      <c r="AW72" s="55"/>
      <c r="AX72" s="63"/>
    </row>
    <row r="73" spans="1:50" ht="15">
      <c r="A73" s="506" t="s">
        <v>26</v>
      </c>
      <c r="B73" s="49" t="s">
        <v>160</v>
      </c>
      <c r="C73" s="507">
        <v>17.7</v>
      </c>
      <c r="D73" s="49">
        <v>11.45</v>
      </c>
      <c r="E73" s="49">
        <v>11.3</v>
      </c>
      <c r="F73" s="49">
        <v>11.21</v>
      </c>
      <c r="G73" s="49">
        <v>11.21</v>
      </c>
      <c r="H73" s="494">
        <v>11.26</v>
      </c>
      <c r="I73" s="508">
        <f t="shared" si="11"/>
        <v>11.286</v>
      </c>
      <c r="J73" s="495"/>
      <c r="K73" s="506" t="s">
        <v>26</v>
      </c>
      <c r="L73" s="49" t="s">
        <v>160</v>
      </c>
      <c r="M73" s="507">
        <v>17.7</v>
      </c>
      <c r="N73" s="49">
        <v>10.96</v>
      </c>
      <c r="O73" s="49">
        <v>10.82</v>
      </c>
      <c r="P73" s="49">
        <v>10.85</v>
      </c>
      <c r="Q73" s="49">
        <v>10.86</v>
      </c>
      <c r="R73" s="494">
        <v>10.84</v>
      </c>
      <c r="S73" s="509">
        <f t="shared" si="12"/>
        <v>10.866</v>
      </c>
      <c r="T73" s="9"/>
      <c r="U73" s="46" t="s">
        <v>26</v>
      </c>
      <c r="V73" s="69" t="s">
        <v>164</v>
      </c>
      <c r="W73" s="335">
        <v>17.7</v>
      </c>
      <c r="X73" s="69">
        <v>10.26</v>
      </c>
      <c r="Y73" s="69">
        <v>10.23</v>
      </c>
      <c r="Z73" s="69">
        <v>10.22</v>
      </c>
      <c r="AA73" s="69">
        <v>10.25</v>
      </c>
      <c r="AB73" s="7">
        <v>10.23</v>
      </c>
      <c r="AC73" s="382">
        <f t="shared" si="13"/>
        <v>10.238</v>
      </c>
      <c r="AM73" s="88"/>
      <c r="AN73" s="543"/>
      <c r="AV73" s="55"/>
      <c r="AW73" s="55"/>
      <c r="AX73" s="63"/>
    </row>
    <row r="74" spans="1:50" ht="15">
      <c r="A74" s="506" t="s">
        <v>27</v>
      </c>
      <c r="B74" s="49" t="s">
        <v>160</v>
      </c>
      <c r="C74" s="507">
        <v>18.6</v>
      </c>
      <c r="D74" s="49">
        <v>11.8</v>
      </c>
      <c r="E74" s="49">
        <v>11.67</v>
      </c>
      <c r="F74" s="49">
        <v>11.7</v>
      </c>
      <c r="G74" s="49">
        <v>11.68</v>
      </c>
      <c r="H74" s="494">
        <v>11.57</v>
      </c>
      <c r="I74" s="508">
        <f t="shared" si="11"/>
        <v>11.684000000000001</v>
      </c>
      <c r="J74" s="495"/>
      <c r="K74" s="506" t="s">
        <v>27</v>
      </c>
      <c r="L74" s="49" t="s">
        <v>160</v>
      </c>
      <c r="M74" s="507">
        <v>18.6</v>
      </c>
      <c r="N74" s="49">
        <v>11.18</v>
      </c>
      <c r="O74" s="49">
        <v>11.02</v>
      </c>
      <c r="P74" s="49">
        <v>10.96</v>
      </c>
      <c r="Q74" s="49">
        <v>10.96</v>
      </c>
      <c r="R74" s="494">
        <v>10.99</v>
      </c>
      <c r="S74" s="509">
        <f t="shared" si="12"/>
        <v>11.022</v>
      </c>
      <c r="T74" s="9"/>
      <c r="U74" s="46" t="s">
        <v>27</v>
      </c>
      <c r="V74" s="69" t="s">
        <v>164</v>
      </c>
      <c r="W74" s="335">
        <v>18.6</v>
      </c>
      <c r="X74" s="69">
        <v>10.04</v>
      </c>
      <c r="Y74" s="69">
        <v>10.05</v>
      </c>
      <c r="Z74" s="69">
        <v>10.04</v>
      </c>
      <c r="AA74" s="69">
        <v>10.06</v>
      </c>
      <c r="AB74" s="7">
        <v>10.08</v>
      </c>
      <c r="AC74" s="382">
        <f t="shared" si="13"/>
        <v>10.053999999999998</v>
      </c>
      <c r="AM74" s="88"/>
      <c r="AN74" s="543"/>
      <c r="AV74" s="55"/>
      <c r="AW74" s="55"/>
      <c r="AX74" s="63"/>
    </row>
    <row r="75" spans="1:50" ht="15">
      <c r="A75" s="506" t="s">
        <v>28</v>
      </c>
      <c r="B75" s="49" t="s">
        <v>160</v>
      </c>
      <c r="C75" s="507">
        <v>21.6</v>
      </c>
      <c r="D75" s="49">
        <v>14.19</v>
      </c>
      <c r="E75" s="49">
        <v>14.05</v>
      </c>
      <c r="F75" s="49">
        <v>13.99</v>
      </c>
      <c r="G75" s="49">
        <v>13.99</v>
      </c>
      <c r="H75" s="494">
        <v>13.95</v>
      </c>
      <c r="I75" s="508">
        <f t="shared" si="11"/>
        <v>14.034</v>
      </c>
      <c r="J75" s="495"/>
      <c r="K75" s="506" t="s">
        <v>28</v>
      </c>
      <c r="L75" s="49" t="s">
        <v>160</v>
      </c>
      <c r="M75" s="507">
        <v>21.6</v>
      </c>
      <c r="N75" s="49">
        <v>13.54</v>
      </c>
      <c r="O75" s="49">
        <v>13.53</v>
      </c>
      <c r="P75" s="49">
        <v>13.41</v>
      </c>
      <c r="Q75" s="49">
        <v>13.39</v>
      </c>
      <c r="R75" s="494">
        <v>13.4</v>
      </c>
      <c r="S75" s="509">
        <f t="shared" si="12"/>
        <v>13.454000000000002</v>
      </c>
      <c r="T75" s="9"/>
      <c r="U75" s="46" t="s">
        <v>28</v>
      </c>
      <c r="V75" s="69" t="s">
        <v>164</v>
      </c>
      <c r="W75" s="335">
        <v>21.6</v>
      </c>
      <c r="X75" s="69">
        <v>12.15</v>
      </c>
      <c r="Y75" s="69">
        <v>12.19</v>
      </c>
      <c r="Z75" s="69">
        <v>12.18</v>
      </c>
      <c r="AA75" s="69">
        <v>12.2</v>
      </c>
      <c r="AB75" s="7">
        <v>12.22</v>
      </c>
      <c r="AC75" s="382">
        <f t="shared" si="13"/>
        <v>12.187999999999999</v>
      </c>
      <c r="AM75" s="88"/>
      <c r="AN75" s="543"/>
      <c r="AV75" s="55"/>
      <c r="AW75" s="55"/>
      <c r="AX75" s="63"/>
    </row>
    <row r="76" spans="1:50" ht="15">
      <c r="A76" s="506" t="s">
        <v>29</v>
      </c>
      <c r="B76" s="49" t="s">
        <v>160</v>
      </c>
      <c r="C76" s="507">
        <v>23.7</v>
      </c>
      <c r="D76" s="49">
        <v>15.97</v>
      </c>
      <c r="E76" s="49">
        <v>15.91</v>
      </c>
      <c r="F76" s="49">
        <v>15.87</v>
      </c>
      <c r="G76" s="49">
        <v>15.85</v>
      </c>
      <c r="H76" s="494">
        <v>15.87</v>
      </c>
      <c r="I76" s="508">
        <f t="shared" si="11"/>
        <v>15.894</v>
      </c>
      <c r="J76" s="495"/>
      <c r="K76" s="506" t="s">
        <v>29</v>
      </c>
      <c r="L76" s="49" t="s">
        <v>160</v>
      </c>
      <c r="M76" s="507">
        <v>23.7</v>
      </c>
      <c r="N76" s="49">
        <v>15.03</v>
      </c>
      <c r="O76" s="49">
        <v>14.86</v>
      </c>
      <c r="P76" s="49">
        <v>14.76</v>
      </c>
      <c r="Q76" s="49">
        <v>14.79</v>
      </c>
      <c r="R76" s="494">
        <v>14.69</v>
      </c>
      <c r="S76" s="509">
        <f t="shared" si="12"/>
        <v>14.825999999999999</v>
      </c>
      <c r="U76" s="46" t="s">
        <v>29</v>
      </c>
      <c r="V76" s="69" t="s">
        <v>164</v>
      </c>
      <c r="W76" s="335">
        <v>23.7</v>
      </c>
      <c r="X76" s="69">
        <v>13.26</v>
      </c>
      <c r="Y76" s="69">
        <v>13.3</v>
      </c>
      <c r="Z76" s="69">
        <v>13.27</v>
      </c>
      <c r="AA76" s="69">
        <v>13.28</v>
      </c>
      <c r="AB76" s="7">
        <v>13.3</v>
      </c>
      <c r="AC76" s="382">
        <f t="shared" si="13"/>
        <v>13.282</v>
      </c>
      <c r="AM76" s="88"/>
      <c r="AN76" s="543"/>
      <c r="AV76" s="55"/>
      <c r="AW76" s="55"/>
      <c r="AX76" s="63"/>
    </row>
    <row r="77" spans="1:50" ht="15">
      <c r="A77" s="506" t="s">
        <v>21</v>
      </c>
      <c r="B77" s="49" t="s">
        <v>161</v>
      </c>
      <c r="C77" s="507">
        <v>2.8</v>
      </c>
      <c r="D77" s="49">
        <v>1.24</v>
      </c>
      <c r="E77" s="49">
        <v>1.2</v>
      </c>
      <c r="F77" s="49">
        <v>1.21</v>
      </c>
      <c r="G77" s="49">
        <v>1.25</v>
      </c>
      <c r="H77" s="494">
        <v>1.21</v>
      </c>
      <c r="I77" s="508">
        <f aca="true" t="shared" si="14" ref="I77:I84">AVERAGE(D77:H77)</f>
        <v>1.222</v>
      </c>
      <c r="J77" s="510"/>
      <c r="K77" s="506" t="s">
        <v>21</v>
      </c>
      <c r="L77" s="49" t="s">
        <v>161</v>
      </c>
      <c r="M77" s="507">
        <v>2.8</v>
      </c>
      <c r="N77" s="49">
        <v>1.19</v>
      </c>
      <c r="O77" s="49">
        <v>1.22</v>
      </c>
      <c r="P77" s="49">
        <v>1.18</v>
      </c>
      <c r="Q77" s="49">
        <v>1.25</v>
      </c>
      <c r="R77" s="494">
        <v>1.26</v>
      </c>
      <c r="S77" s="509">
        <f t="shared" si="12"/>
        <v>1.22</v>
      </c>
      <c r="U77" s="46" t="s">
        <v>21</v>
      </c>
      <c r="V77" s="180" t="s">
        <v>165</v>
      </c>
      <c r="W77" s="335">
        <v>2.8</v>
      </c>
      <c r="X77" s="69">
        <v>1.17</v>
      </c>
      <c r="Y77" s="69">
        <v>1.17</v>
      </c>
      <c r="Z77" s="69">
        <v>1.17</v>
      </c>
      <c r="AA77" s="69">
        <v>1.17</v>
      </c>
      <c r="AB77" s="7">
        <v>1.18</v>
      </c>
      <c r="AC77" s="382">
        <f t="shared" si="13"/>
        <v>1.172</v>
      </c>
      <c r="AM77" s="88"/>
      <c r="AN77" s="543"/>
      <c r="AV77" s="55"/>
      <c r="AW77" s="55"/>
      <c r="AX77" s="63"/>
    </row>
    <row r="78" spans="1:50" ht="15">
      <c r="A78" s="506" t="s">
        <v>23</v>
      </c>
      <c r="B78" s="49" t="s">
        <v>161</v>
      </c>
      <c r="C78" s="507">
        <v>5.3</v>
      </c>
      <c r="D78" s="49">
        <v>2.43</v>
      </c>
      <c r="E78" s="49">
        <v>2.42</v>
      </c>
      <c r="F78" s="49">
        <v>2.4</v>
      </c>
      <c r="G78" s="49">
        <v>2.33</v>
      </c>
      <c r="H78" s="494">
        <v>2.32</v>
      </c>
      <c r="I78" s="508">
        <f t="shared" si="14"/>
        <v>2.38</v>
      </c>
      <c r="J78" s="510"/>
      <c r="K78" s="506" t="s">
        <v>23</v>
      </c>
      <c r="L78" s="49" t="s">
        <v>161</v>
      </c>
      <c r="M78" s="507">
        <v>5.3</v>
      </c>
      <c r="N78" s="49">
        <v>2.34</v>
      </c>
      <c r="O78" s="49">
        <v>2.31</v>
      </c>
      <c r="P78" s="49">
        <v>2.31</v>
      </c>
      <c r="Q78" s="49">
        <v>2.32</v>
      </c>
      <c r="R78" s="494">
        <v>2.25</v>
      </c>
      <c r="S78" s="509">
        <f t="shared" si="12"/>
        <v>2.306</v>
      </c>
      <c r="U78" s="46" t="s">
        <v>23</v>
      </c>
      <c r="V78" s="180" t="s">
        <v>165</v>
      </c>
      <c r="W78" s="335">
        <v>5.3</v>
      </c>
      <c r="X78" s="69">
        <v>2.36</v>
      </c>
      <c r="Y78" s="69">
        <v>2.3</v>
      </c>
      <c r="Z78" s="69">
        <v>2.3</v>
      </c>
      <c r="AA78" s="69">
        <v>2.3</v>
      </c>
      <c r="AB78" s="7">
        <v>2.29</v>
      </c>
      <c r="AC78" s="382">
        <f t="shared" si="13"/>
        <v>2.31</v>
      </c>
      <c r="AM78" s="88"/>
      <c r="AN78" s="543"/>
      <c r="AV78" s="55"/>
      <c r="AW78" s="55"/>
      <c r="AX78" s="63"/>
    </row>
    <row r="79" spans="1:50" ht="15">
      <c r="A79" s="506" t="s">
        <v>24</v>
      </c>
      <c r="B79" s="49" t="s">
        <v>161</v>
      </c>
      <c r="C79" s="507">
        <v>7.8</v>
      </c>
      <c r="D79" s="49">
        <v>4.26</v>
      </c>
      <c r="E79" s="49">
        <v>4.19</v>
      </c>
      <c r="F79" s="49">
        <v>4.14</v>
      </c>
      <c r="G79" s="49">
        <v>4.15</v>
      </c>
      <c r="H79" s="494">
        <v>4.19</v>
      </c>
      <c r="I79" s="508">
        <f t="shared" si="14"/>
        <v>4.186000000000001</v>
      </c>
      <c r="J79" s="510"/>
      <c r="K79" s="506" t="s">
        <v>24</v>
      </c>
      <c r="L79" s="49" t="s">
        <v>161</v>
      </c>
      <c r="M79" s="507">
        <v>7.8</v>
      </c>
      <c r="N79" s="49">
        <v>4.2</v>
      </c>
      <c r="O79" s="49">
        <v>4.11</v>
      </c>
      <c r="P79" s="49">
        <v>4.09</v>
      </c>
      <c r="Q79" s="49">
        <v>4.08</v>
      </c>
      <c r="R79" s="494">
        <v>4.08</v>
      </c>
      <c r="S79" s="509">
        <f t="shared" si="12"/>
        <v>4.112</v>
      </c>
      <c r="U79" s="46" t="s">
        <v>24</v>
      </c>
      <c r="V79" s="180" t="s">
        <v>165</v>
      </c>
      <c r="W79" s="335">
        <v>7.8</v>
      </c>
      <c r="X79" s="69">
        <v>3.99</v>
      </c>
      <c r="Y79" s="69">
        <v>3.94</v>
      </c>
      <c r="Z79" s="69">
        <v>3.93</v>
      </c>
      <c r="AA79" s="69">
        <v>3.92</v>
      </c>
      <c r="AB79" s="7">
        <v>3.93</v>
      </c>
      <c r="AC79" s="382">
        <f t="shared" si="13"/>
        <v>3.942</v>
      </c>
      <c r="AM79" s="88"/>
      <c r="AN79" s="543"/>
      <c r="AV79" s="55"/>
      <c r="AW79" s="55"/>
      <c r="AX79" s="63"/>
    </row>
    <row r="80" spans="1:50" ht="15">
      <c r="A80" s="506" t="s">
        <v>25</v>
      </c>
      <c r="B80" s="49" t="s">
        <v>161</v>
      </c>
      <c r="C80" s="507">
        <v>12.2</v>
      </c>
      <c r="D80" s="49">
        <v>8.18</v>
      </c>
      <c r="E80" s="49">
        <v>8.07</v>
      </c>
      <c r="F80" s="49">
        <v>8.03</v>
      </c>
      <c r="G80" s="49">
        <v>8.02</v>
      </c>
      <c r="H80" s="494">
        <v>8.07</v>
      </c>
      <c r="I80" s="508">
        <f t="shared" si="14"/>
        <v>8.074</v>
      </c>
      <c r="J80" s="510"/>
      <c r="K80" s="506" t="s">
        <v>25</v>
      </c>
      <c r="L80" s="49" t="s">
        <v>161</v>
      </c>
      <c r="M80" s="507">
        <v>12.2</v>
      </c>
      <c r="N80" s="49">
        <v>7.8</v>
      </c>
      <c r="O80" s="49">
        <v>7.68</v>
      </c>
      <c r="P80" s="49">
        <v>7.7</v>
      </c>
      <c r="Q80" s="49">
        <v>7.64</v>
      </c>
      <c r="R80" s="494">
        <v>7.64</v>
      </c>
      <c r="S80" s="509">
        <f t="shared" si="12"/>
        <v>7.692</v>
      </c>
      <c r="U80" s="46" t="s">
        <v>25</v>
      </c>
      <c r="V80" s="180" t="s">
        <v>165</v>
      </c>
      <c r="W80" s="335">
        <v>12.2</v>
      </c>
      <c r="X80" s="69">
        <v>7.32</v>
      </c>
      <c r="Y80" s="69">
        <v>7.3</v>
      </c>
      <c r="Z80" s="69">
        <v>7.29</v>
      </c>
      <c r="AA80" s="69">
        <v>7.27</v>
      </c>
      <c r="AB80" s="7">
        <v>7.28</v>
      </c>
      <c r="AC80" s="382">
        <f t="shared" si="13"/>
        <v>7.292</v>
      </c>
      <c r="AI80" s="64"/>
      <c r="AJ80" s="63"/>
      <c r="AK80" s="65"/>
      <c r="AL80" s="54"/>
      <c r="AV80" s="55"/>
      <c r="AW80" s="55"/>
      <c r="AX80" s="63"/>
    </row>
    <row r="81" spans="1:50" ht="15">
      <c r="A81" s="506" t="s">
        <v>26</v>
      </c>
      <c r="B81" s="49" t="s">
        <v>161</v>
      </c>
      <c r="C81" s="507">
        <v>17.7</v>
      </c>
      <c r="D81" s="49">
        <v>12.05</v>
      </c>
      <c r="E81" s="49">
        <v>11.8</v>
      </c>
      <c r="F81" s="49">
        <v>11.73</v>
      </c>
      <c r="G81" s="49">
        <v>11.82</v>
      </c>
      <c r="H81" s="494">
        <v>11.79</v>
      </c>
      <c r="I81" s="508">
        <f t="shared" si="14"/>
        <v>11.838</v>
      </c>
      <c r="J81" s="510"/>
      <c r="K81" s="506" t="s">
        <v>26</v>
      </c>
      <c r="L81" s="49" t="s">
        <v>161</v>
      </c>
      <c r="M81" s="507">
        <v>17.7</v>
      </c>
      <c r="N81" s="49">
        <v>11.38</v>
      </c>
      <c r="O81" s="49">
        <v>11.24</v>
      </c>
      <c r="P81" s="49">
        <v>11.22</v>
      </c>
      <c r="Q81" s="49">
        <v>11.33</v>
      </c>
      <c r="R81" s="494">
        <v>11.32</v>
      </c>
      <c r="S81" s="509">
        <f t="shared" si="12"/>
        <v>11.298</v>
      </c>
      <c r="U81" s="46" t="s">
        <v>26</v>
      </c>
      <c r="V81" s="180" t="s">
        <v>165</v>
      </c>
      <c r="W81" s="335">
        <v>17.7</v>
      </c>
      <c r="X81" s="69">
        <v>10.2</v>
      </c>
      <c r="Y81" s="69">
        <v>10.2</v>
      </c>
      <c r="Z81" s="69">
        <v>10.17</v>
      </c>
      <c r="AA81" s="69">
        <v>10.21</v>
      </c>
      <c r="AB81" s="7">
        <v>10.18</v>
      </c>
      <c r="AC81" s="382">
        <f t="shared" si="13"/>
        <v>10.192</v>
      </c>
      <c r="AI81" s="64"/>
      <c r="AJ81" s="63"/>
      <c r="AK81" s="65"/>
      <c r="AL81" s="54"/>
      <c r="AV81" s="55"/>
      <c r="AW81" s="55"/>
      <c r="AX81" s="63"/>
    </row>
    <row r="82" spans="1:50" ht="15">
      <c r="A82" s="506" t="s">
        <v>27</v>
      </c>
      <c r="B82" s="49" t="s">
        <v>161</v>
      </c>
      <c r="C82" s="507">
        <v>18.6</v>
      </c>
      <c r="D82" s="49">
        <v>11.51</v>
      </c>
      <c r="E82" s="49">
        <v>11.4</v>
      </c>
      <c r="F82" s="49">
        <v>11.3</v>
      </c>
      <c r="G82" s="49">
        <v>11.3</v>
      </c>
      <c r="H82" s="494">
        <v>11.25</v>
      </c>
      <c r="I82" s="508">
        <f t="shared" si="14"/>
        <v>11.352</v>
      </c>
      <c r="J82" s="510"/>
      <c r="K82" s="506" t="s">
        <v>27</v>
      </c>
      <c r="L82" s="49" t="s">
        <v>161</v>
      </c>
      <c r="M82" s="507">
        <v>18.6</v>
      </c>
      <c r="N82" s="49">
        <v>10.96</v>
      </c>
      <c r="O82" s="49">
        <v>10.85</v>
      </c>
      <c r="P82" s="49">
        <v>10.79</v>
      </c>
      <c r="Q82" s="49">
        <v>10.75</v>
      </c>
      <c r="R82" s="494">
        <v>10.78</v>
      </c>
      <c r="S82" s="509">
        <f t="shared" si="12"/>
        <v>10.826</v>
      </c>
      <c r="U82" s="46" t="s">
        <v>27</v>
      </c>
      <c r="V82" s="180" t="s">
        <v>165</v>
      </c>
      <c r="W82" s="335">
        <v>18.6</v>
      </c>
      <c r="X82" s="69">
        <v>10.12</v>
      </c>
      <c r="Y82" s="69">
        <v>10.13</v>
      </c>
      <c r="Z82" s="69">
        <v>10.2</v>
      </c>
      <c r="AA82" s="69">
        <v>10.09</v>
      </c>
      <c r="AB82" s="7">
        <v>10.16</v>
      </c>
      <c r="AC82" s="382">
        <f t="shared" si="13"/>
        <v>10.14</v>
      </c>
      <c r="AV82" s="55"/>
      <c r="AW82" s="55"/>
      <c r="AX82" s="63"/>
    </row>
    <row r="83" spans="1:50" ht="15">
      <c r="A83" s="506" t="s">
        <v>28</v>
      </c>
      <c r="B83" s="49" t="s">
        <v>161</v>
      </c>
      <c r="C83" s="507">
        <v>21.6</v>
      </c>
      <c r="D83" s="49">
        <v>14.78</v>
      </c>
      <c r="E83" s="49">
        <v>14.61</v>
      </c>
      <c r="F83" s="49">
        <v>14.64</v>
      </c>
      <c r="G83" s="49">
        <v>14.51</v>
      </c>
      <c r="H83" s="494">
        <v>14.61</v>
      </c>
      <c r="I83" s="508">
        <f t="shared" si="14"/>
        <v>14.63</v>
      </c>
      <c r="J83" s="510"/>
      <c r="K83" s="506" t="s">
        <v>28</v>
      </c>
      <c r="L83" s="49" t="s">
        <v>161</v>
      </c>
      <c r="M83" s="507">
        <v>21.6</v>
      </c>
      <c r="N83" s="49">
        <v>13.74</v>
      </c>
      <c r="O83" s="49">
        <v>13.57</v>
      </c>
      <c r="P83" s="49">
        <v>13.51</v>
      </c>
      <c r="Q83" s="49">
        <v>13.47</v>
      </c>
      <c r="R83" s="494">
        <v>13.43</v>
      </c>
      <c r="S83" s="509">
        <f t="shared" si="12"/>
        <v>13.544</v>
      </c>
      <c r="U83" s="46" t="s">
        <v>28</v>
      </c>
      <c r="V83" s="180" t="s">
        <v>165</v>
      </c>
      <c r="W83" s="335">
        <v>21.6</v>
      </c>
      <c r="X83" s="69">
        <v>12.51</v>
      </c>
      <c r="Y83" s="69">
        <v>12.44</v>
      </c>
      <c r="Z83" s="69">
        <v>12.46</v>
      </c>
      <c r="AA83" s="69">
        <v>12.55</v>
      </c>
      <c r="AB83" s="7">
        <v>12.61</v>
      </c>
      <c r="AC83" s="382">
        <f t="shared" si="13"/>
        <v>12.514</v>
      </c>
      <c r="AV83" s="55"/>
      <c r="AW83" s="55"/>
      <c r="AX83" s="63"/>
    </row>
    <row r="84" spans="1:50" ht="15">
      <c r="A84" s="506" t="s">
        <v>29</v>
      </c>
      <c r="B84" s="49" t="s">
        <v>161</v>
      </c>
      <c r="C84" s="507">
        <v>23.7</v>
      </c>
      <c r="D84" s="49">
        <v>15.47</v>
      </c>
      <c r="E84" s="49">
        <v>15.43</v>
      </c>
      <c r="F84" s="49">
        <v>15.29</v>
      </c>
      <c r="G84" s="49">
        <v>15.32</v>
      </c>
      <c r="H84" s="494">
        <v>15.12</v>
      </c>
      <c r="I84" s="508">
        <f t="shared" si="14"/>
        <v>15.325999999999999</v>
      </c>
      <c r="J84" s="510"/>
      <c r="K84" s="506" t="s">
        <v>29</v>
      </c>
      <c r="L84" s="49" t="s">
        <v>161</v>
      </c>
      <c r="M84" s="507">
        <v>23.7</v>
      </c>
      <c r="N84" s="49">
        <v>14.52</v>
      </c>
      <c r="O84" s="49">
        <v>14.35</v>
      </c>
      <c r="P84" s="49">
        <v>14.44</v>
      </c>
      <c r="Q84" s="49">
        <v>14.33</v>
      </c>
      <c r="R84" s="494">
        <v>14.32</v>
      </c>
      <c r="S84" s="509">
        <f t="shared" si="12"/>
        <v>14.392</v>
      </c>
      <c r="U84" s="46" t="s">
        <v>29</v>
      </c>
      <c r="V84" s="180" t="s">
        <v>165</v>
      </c>
      <c r="W84" s="335">
        <v>23.7</v>
      </c>
      <c r="X84" s="69">
        <v>13.4</v>
      </c>
      <c r="Y84" s="69">
        <v>13.49</v>
      </c>
      <c r="Z84" s="69">
        <v>13.37</v>
      </c>
      <c r="AA84" s="69">
        <v>13.47</v>
      </c>
      <c r="AB84" s="7">
        <v>13.41</v>
      </c>
      <c r="AC84" s="382">
        <f t="shared" si="13"/>
        <v>13.428</v>
      </c>
      <c r="AV84" s="55"/>
      <c r="AW84" s="55"/>
      <c r="AX84" s="63"/>
    </row>
    <row r="85" spans="2:50" ht="15">
      <c r="B85" s="64"/>
      <c r="C85" s="63"/>
      <c r="D85" s="65"/>
      <c r="E85" s="54"/>
      <c r="F85" s="63"/>
      <c r="I85" s="334"/>
      <c r="J85" s="60"/>
      <c r="AV85" s="55"/>
      <c r="AW85" s="55"/>
      <c r="AX85" s="63"/>
    </row>
    <row r="86" spans="1:50" ht="15">
      <c r="A86" s="78"/>
      <c r="B86" s="40"/>
      <c r="U86" s="9"/>
      <c r="V86" s="357"/>
      <c r="W86" s="241"/>
      <c r="X86" s="259"/>
      <c r="Y86" s="9"/>
      <c r="Z86" s="9"/>
      <c r="AW86" s="69"/>
      <c r="AX86" s="69"/>
    </row>
    <row r="87" spans="1:50" ht="15">
      <c r="A87" s="51" t="s">
        <v>49</v>
      </c>
      <c r="U87" s="9"/>
      <c r="V87" s="9"/>
      <c r="W87" s="241"/>
      <c r="X87" s="259"/>
      <c r="Y87" s="9"/>
      <c r="Z87" s="9"/>
      <c r="AP87" s="336"/>
      <c r="AQ87" s="336"/>
      <c r="AR87" s="336"/>
      <c r="AS87" s="336"/>
      <c r="AT87" s="336"/>
      <c r="AU87" s="59"/>
      <c r="AV87" s="58"/>
      <c r="AW87" s="58"/>
      <c r="AX87" s="60"/>
    </row>
    <row r="88" spans="1:50" ht="15">
      <c r="A88" s="9"/>
      <c r="B88" s="9" t="s">
        <v>145</v>
      </c>
      <c r="U88" s="9"/>
      <c r="V88" s="9"/>
      <c r="W88" s="241"/>
      <c r="X88" s="259"/>
      <c r="Y88" s="9"/>
      <c r="Z88" s="9"/>
      <c r="AP88" s="62"/>
      <c r="AQ88" s="62"/>
      <c r="AR88" s="62"/>
      <c r="AS88" s="62"/>
      <c r="AT88" s="62"/>
      <c r="AU88" s="337"/>
      <c r="AV88" s="62"/>
      <c r="AW88" s="62"/>
      <c r="AX88" s="63"/>
    </row>
    <row r="89" spans="2:58" ht="18.75">
      <c r="B89" s="6"/>
      <c r="C89" s="42">
        <v>41514</v>
      </c>
      <c r="D89" s="42">
        <v>41547</v>
      </c>
      <c r="E89" s="9"/>
      <c r="G89" s="333" t="s">
        <v>49</v>
      </c>
      <c r="H89" s="371"/>
      <c r="I89" s="371"/>
      <c r="J89" s="371"/>
      <c r="K89" s="371"/>
      <c r="L89" s="371"/>
      <c r="M89" s="9"/>
      <c r="N89" s="9"/>
      <c r="O89" s="9"/>
      <c r="P89" s="9"/>
      <c r="Q89" s="9"/>
      <c r="R89" s="9"/>
      <c r="X89" s="9"/>
      <c r="Y89" s="9"/>
      <c r="Z89" s="9"/>
      <c r="AA89" s="9"/>
      <c r="AB89" s="9"/>
      <c r="AC89" s="34"/>
      <c r="AP89" s="62"/>
      <c r="AQ89" s="62"/>
      <c r="AR89" s="62"/>
      <c r="AS89" s="62"/>
      <c r="AT89" s="62"/>
      <c r="AU89" s="337"/>
      <c r="AV89" s="62"/>
      <c r="AW89" s="62"/>
      <c r="AX89" s="63"/>
      <c r="BB89" s="60"/>
      <c r="BC89" s="60"/>
      <c r="BD89" s="60"/>
      <c r="BE89" s="60"/>
      <c r="BF89" s="60"/>
    </row>
    <row r="90" spans="2:58" ht="15">
      <c r="B90" s="6"/>
      <c r="C90" s="116" t="s">
        <v>51</v>
      </c>
      <c r="D90" s="116" t="s">
        <v>52</v>
      </c>
      <c r="E90" s="9"/>
      <c r="F90" s="116"/>
      <c r="G90" s="17" t="s">
        <v>166</v>
      </c>
      <c r="H90" s="367" t="s">
        <v>158</v>
      </c>
      <c r="I90" s="368" t="s">
        <v>167</v>
      </c>
      <c r="J90" s="369" t="s">
        <v>50</v>
      </c>
      <c r="K90" s="1"/>
      <c r="L90" s="1"/>
      <c r="M90" s="1"/>
      <c r="N90" s="338"/>
      <c r="O90" s="1"/>
      <c r="P90" s="1"/>
      <c r="Q90" s="1"/>
      <c r="R90" s="370" t="s">
        <v>20</v>
      </c>
      <c r="X90" s="9"/>
      <c r="Y90" s="241"/>
      <c r="Z90" s="259"/>
      <c r="AA90" s="435"/>
      <c r="AB90" s="115"/>
      <c r="AC90" s="34"/>
      <c r="AP90" s="62"/>
      <c r="AQ90" s="62"/>
      <c r="AR90" s="62"/>
      <c r="AS90" s="62"/>
      <c r="AT90" s="62"/>
      <c r="AU90" s="337"/>
      <c r="AV90" s="62"/>
      <c r="AW90" s="62"/>
      <c r="AX90" s="63"/>
      <c r="BB90" s="58"/>
      <c r="BC90" s="58"/>
      <c r="BD90" s="58"/>
      <c r="BE90" s="58"/>
      <c r="BF90" s="58"/>
    </row>
    <row r="91" spans="1:50" ht="15">
      <c r="A91" s="43" t="s">
        <v>30</v>
      </c>
      <c r="B91" s="151" t="s">
        <v>19</v>
      </c>
      <c r="C91" s="10" t="s">
        <v>20</v>
      </c>
      <c r="D91" s="10" t="s">
        <v>20</v>
      </c>
      <c r="E91" s="1" t="s">
        <v>84</v>
      </c>
      <c r="F91" s="115"/>
      <c r="G91" s="49"/>
      <c r="H91" s="511"/>
      <c r="I91" s="512">
        <v>1</v>
      </c>
      <c r="J91" s="513">
        <v>2</v>
      </c>
      <c r="K91" s="513">
        <v>3</v>
      </c>
      <c r="L91" s="513">
        <v>1</v>
      </c>
      <c r="M91" s="513">
        <v>2</v>
      </c>
      <c r="N91" s="513">
        <v>3</v>
      </c>
      <c r="O91" s="513">
        <v>1</v>
      </c>
      <c r="P91" s="513">
        <v>2</v>
      </c>
      <c r="Q91" s="513">
        <v>3</v>
      </c>
      <c r="R91" s="513" t="s">
        <v>168</v>
      </c>
      <c r="X91" s="9"/>
      <c r="Y91" s="439"/>
      <c r="Z91" s="439"/>
      <c r="AA91" s="440"/>
      <c r="AB91" s="437"/>
      <c r="AC91" s="34"/>
      <c r="AP91" s="62"/>
      <c r="AQ91" s="62"/>
      <c r="AR91" s="62"/>
      <c r="AS91" s="62"/>
      <c r="AT91" s="62"/>
      <c r="AU91" s="337"/>
      <c r="AV91" s="62"/>
      <c r="AW91" s="62"/>
      <c r="AX91" s="63"/>
    </row>
    <row r="92" spans="1:50" ht="15">
      <c r="A92" s="46" t="s">
        <v>21</v>
      </c>
      <c r="B92" s="75">
        <v>2.8</v>
      </c>
      <c r="C92" s="48">
        <v>1.62</v>
      </c>
      <c r="D92" s="48">
        <v>1.44</v>
      </c>
      <c r="E92" s="462">
        <f aca="true" t="shared" si="15" ref="E92:E99">AVERAGE(C92:D92)</f>
        <v>1.53</v>
      </c>
      <c r="F92" s="366"/>
      <c r="G92" s="506" t="s">
        <v>21</v>
      </c>
      <c r="H92" s="514">
        <v>2.8</v>
      </c>
      <c r="I92" s="515">
        <v>1.68</v>
      </c>
      <c r="J92" s="516">
        <v>1.7</v>
      </c>
      <c r="K92" s="516">
        <v>1.65</v>
      </c>
      <c r="L92" s="516">
        <v>1.84</v>
      </c>
      <c r="M92" s="516">
        <v>1.81</v>
      </c>
      <c r="N92" s="516">
        <v>1.89</v>
      </c>
      <c r="O92" s="516">
        <v>1.96</v>
      </c>
      <c r="P92" s="516">
        <v>2.01</v>
      </c>
      <c r="Q92" s="516">
        <v>2.02</v>
      </c>
      <c r="R92" s="384">
        <f aca="true" t="shared" si="16" ref="R92:R99">AVERAGE(I92:Q92)</f>
        <v>1.8400000000000003</v>
      </c>
      <c r="X92" s="356"/>
      <c r="Y92" s="356"/>
      <c r="Z92" s="278"/>
      <c r="AA92" s="9"/>
      <c r="AB92" s="115"/>
      <c r="AC92" s="34"/>
      <c r="AP92" s="62"/>
      <c r="AQ92" s="62"/>
      <c r="AR92" s="62"/>
      <c r="AS92" s="62"/>
      <c r="AT92" s="62"/>
      <c r="AU92" s="337"/>
      <c r="AV92" s="62"/>
      <c r="AW92" s="62"/>
      <c r="AX92" s="63"/>
    </row>
    <row r="93" spans="1:50" ht="15">
      <c r="A93" s="46" t="s">
        <v>23</v>
      </c>
      <c r="B93" s="75">
        <v>5.3</v>
      </c>
      <c r="C93" s="48">
        <v>2.77</v>
      </c>
      <c r="D93" s="48">
        <v>2.7</v>
      </c>
      <c r="E93" s="462">
        <f t="shared" si="15"/>
        <v>2.7350000000000003</v>
      </c>
      <c r="F93" s="365"/>
      <c r="G93" s="506" t="s">
        <v>23</v>
      </c>
      <c r="H93" s="514">
        <v>5.3</v>
      </c>
      <c r="I93" s="515">
        <v>3.05</v>
      </c>
      <c r="J93" s="516">
        <v>3.08</v>
      </c>
      <c r="K93" s="516">
        <v>3.04</v>
      </c>
      <c r="L93" s="516">
        <v>3.64</v>
      </c>
      <c r="M93" s="516">
        <v>3.58</v>
      </c>
      <c r="N93" s="516">
        <v>3.48</v>
      </c>
      <c r="O93" s="516">
        <v>3.84</v>
      </c>
      <c r="P93" s="516">
        <v>3.76</v>
      </c>
      <c r="Q93" s="516">
        <v>3.74</v>
      </c>
      <c r="R93" s="384">
        <f t="shared" si="16"/>
        <v>3.467777777777778</v>
      </c>
      <c r="X93" s="438"/>
      <c r="Y93" s="241"/>
      <c r="Z93" s="259"/>
      <c r="AA93" s="435"/>
      <c r="AB93" s="230"/>
      <c r="AC93" s="34"/>
      <c r="AP93" s="62"/>
      <c r="AQ93" s="62"/>
      <c r="AR93" s="62"/>
      <c r="AS93" s="62"/>
      <c r="AT93" s="62"/>
      <c r="AU93" s="337"/>
      <c r="AV93" s="62"/>
      <c r="AW93" s="62"/>
      <c r="AX93" s="63"/>
    </row>
    <row r="94" spans="1:50" ht="15">
      <c r="A94" s="46" t="s">
        <v>24</v>
      </c>
      <c r="B94" s="75">
        <v>7.8</v>
      </c>
      <c r="C94" s="48">
        <v>4.6</v>
      </c>
      <c r="D94" s="48">
        <v>4.21</v>
      </c>
      <c r="E94" s="462">
        <f t="shared" si="15"/>
        <v>4.404999999999999</v>
      </c>
      <c r="F94" s="365"/>
      <c r="G94" s="506" t="s">
        <v>24</v>
      </c>
      <c r="H94" s="514">
        <v>7.8</v>
      </c>
      <c r="I94" s="515">
        <v>4.51</v>
      </c>
      <c r="J94" s="516">
        <v>4.47</v>
      </c>
      <c r="K94" s="516">
        <v>4.38</v>
      </c>
      <c r="L94" s="516">
        <v>5.49</v>
      </c>
      <c r="M94" s="516">
        <v>5.43</v>
      </c>
      <c r="N94" s="516">
        <v>5.49</v>
      </c>
      <c r="O94" s="516">
        <v>5.77</v>
      </c>
      <c r="P94" s="516">
        <v>5.94</v>
      </c>
      <c r="Q94" s="516">
        <v>5.65</v>
      </c>
      <c r="R94" s="384">
        <f t="shared" si="16"/>
        <v>5.236666666666667</v>
      </c>
      <c r="X94" s="9"/>
      <c r="Y94" s="241"/>
      <c r="Z94" s="259"/>
      <c r="AA94" s="435"/>
      <c r="AB94" s="230"/>
      <c r="AC94" s="34"/>
      <c r="AG94" s="111"/>
      <c r="AP94" s="55"/>
      <c r="AQ94" s="55"/>
      <c r="AR94" s="55"/>
      <c r="AS94" s="55"/>
      <c r="AT94" s="55"/>
      <c r="AU94" s="56"/>
      <c r="AV94" s="55"/>
      <c r="AW94" s="55"/>
      <c r="AX94" s="63"/>
    </row>
    <row r="95" spans="1:50" ht="15">
      <c r="A95" s="46" t="s">
        <v>25</v>
      </c>
      <c r="B95" s="75">
        <v>12.2</v>
      </c>
      <c r="C95" s="48">
        <v>7.42</v>
      </c>
      <c r="D95" s="48">
        <v>6.99</v>
      </c>
      <c r="E95" s="462">
        <f t="shared" si="15"/>
        <v>7.205</v>
      </c>
      <c r="F95" s="365"/>
      <c r="G95" s="506" t="s">
        <v>25</v>
      </c>
      <c r="H95" s="514">
        <v>12.2</v>
      </c>
      <c r="I95" s="515">
        <v>7.17</v>
      </c>
      <c r="J95" s="516">
        <v>7.22</v>
      </c>
      <c r="K95" s="516">
        <v>7.37</v>
      </c>
      <c r="L95" s="516">
        <v>9.37</v>
      </c>
      <c r="M95" s="516">
        <v>9.09</v>
      </c>
      <c r="N95" s="516">
        <v>9.24</v>
      </c>
      <c r="O95" s="516">
        <v>9.54</v>
      </c>
      <c r="P95" s="516">
        <v>9.47</v>
      </c>
      <c r="Q95" s="516">
        <v>9.6</v>
      </c>
      <c r="R95" s="384">
        <f t="shared" si="16"/>
        <v>8.674444444444443</v>
      </c>
      <c r="X95" s="9"/>
      <c r="Y95" s="241"/>
      <c r="Z95" s="259"/>
      <c r="AA95" s="435"/>
      <c r="AB95" s="230"/>
      <c r="AC95" s="34"/>
      <c r="AG95" s="111"/>
      <c r="AP95" s="55"/>
      <c r="AQ95" s="55"/>
      <c r="AR95" s="55"/>
      <c r="AS95" s="55"/>
      <c r="AT95" s="55"/>
      <c r="AU95" s="56"/>
      <c r="AV95" s="55"/>
      <c r="AW95" s="55"/>
      <c r="AX95" s="63"/>
    </row>
    <row r="96" spans="1:50" ht="15">
      <c r="A96" s="46" t="s">
        <v>26</v>
      </c>
      <c r="B96" s="75">
        <v>17.7</v>
      </c>
      <c r="C96" s="48">
        <v>10.33</v>
      </c>
      <c r="D96" s="48">
        <v>9.91</v>
      </c>
      <c r="E96" s="462">
        <f t="shared" si="15"/>
        <v>10.120000000000001</v>
      </c>
      <c r="F96" s="365"/>
      <c r="G96" s="506" t="s">
        <v>26</v>
      </c>
      <c r="H96" s="514">
        <v>17.7</v>
      </c>
      <c r="I96" s="515">
        <v>9.99</v>
      </c>
      <c r="J96" s="516">
        <v>9.83</v>
      </c>
      <c r="K96" s="516">
        <v>9.79</v>
      </c>
      <c r="L96" s="516">
        <v>11.24</v>
      </c>
      <c r="M96" s="516">
        <v>12.17</v>
      </c>
      <c r="N96" s="516">
        <v>12.49</v>
      </c>
      <c r="O96" s="516">
        <v>13.11</v>
      </c>
      <c r="P96" s="516">
        <v>13.55</v>
      </c>
      <c r="Q96" s="516">
        <v>14.29</v>
      </c>
      <c r="R96" s="384">
        <f t="shared" si="16"/>
        <v>11.82888888888889</v>
      </c>
      <c r="X96" s="9"/>
      <c r="Y96" s="241"/>
      <c r="Z96" s="259"/>
      <c r="AA96" s="435"/>
      <c r="AB96" s="230"/>
      <c r="AC96" s="34"/>
      <c r="AF96" s="64"/>
      <c r="AP96" s="55"/>
      <c r="AQ96" s="55"/>
      <c r="AR96" s="55"/>
      <c r="AS96" s="55"/>
      <c r="AT96" s="55"/>
      <c r="AU96" s="56"/>
      <c r="AV96" s="55"/>
      <c r="AW96" s="55"/>
      <c r="AX96" s="63"/>
    </row>
    <row r="97" spans="1:50" ht="15">
      <c r="A97" s="46" t="s">
        <v>27</v>
      </c>
      <c r="B97" s="75">
        <v>18.6</v>
      </c>
      <c r="C97" s="48">
        <v>10.67</v>
      </c>
      <c r="D97" s="48">
        <v>10.29</v>
      </c>
      <c r="E97" s="462">
        <f t="shared" si="15"/>
        <v>10.48</v>
      </c>
      <c r="F97" s="365"/>
      <c r="G97" s="506" t="s">
        <v>27</v>
      </c>
      <c r="H97" s="514">
        <v>18.6</v>
      </c>
      <c r="I97" s="515">
        <v>10.06</v>
      </c>
      <c r="J97" s="516">
        <v>10.14</v>
      </c>
      <c r="K97" s="516">
        <v>10.06</v>
      </c>
      <c r="L97" s="516">
        <v>13.32</v>
      </c>
      <c r="M97" s="516">
        <v>13.42</v>
      </c>
      <c r="N97" s="516">
        <v>13.24</v>
      </c>
      <c r="O97" s="516">
        <v>15.03</v>
      </c>
      <c r="P97" s="516">
        <v>14.71</v>
      </c>
      <c r="Q97" s="516">
        <v>15.01</v>
      </c>
      <c r="R97" s="384">
        <f t="shared" si="16"/>
        <v>12.776666666666669</v>
      </c>
      <c r="X97" s="9"/>
      <c r="Y97" s="241"/>
      <c r="Z97" s="259"/>
      <c r="AA97" s="435"/>
      <c r="AB97" s="230"/>
      <c r="AC97" s="34"/>
      <c r="AF97" s="64"/>
      <c r="AP97" s="55"/>
      <c r="AQ97" s="55"/>
      <c r="AR97" s="55"/>
      <c r="AS97" s="55"/>
      <c r="AT97" s="55"/>
      <c r="AU97" s="56"/>
      <c r="AV97" s="55"/>
      <c r="AW97" s="55"/>
      <c r="AX97" s="63"/>
    </row>
    <row r="98" spans="1:50" ht="15">
      <c r="A98" s="46" t="s">
        <v>28</v>
      </c>
      <c r="B98" s="75">
        <v>21.6</v>
      </c>
      <c r="C98" s="48">
        <v>12.55</v>
      </c>
      <c r="D98" s="48">
        <v>12.63</v>
      </c>
      <c r="E98" s="462">
        <f t="shared" si="15"/>
        <v>12.59</v>
      </c>
      <c r="F98" s="365"/>
      <c r="G98" s="506" t="s">
        <v>28</v>
      </c>
      <c r="H98" s="514">
        <v>21.6</v>
      </c>
      <c r="I98" s="515">
        <v>13.16</v>
      </c>
      <c r="J98" s="516">
        <v>12.37</v>
      </c>
      <c r="K98" s="516">
        <v>12.13</v>
      </c>
      <c r="L98" s="516">
        <v>16.78</v>
      </c>
      <c r="M98" s="516">
        <v>16.91</v>
      </c>
      <c r="N98" s="516">
        <v>16.3</v>
      </c>
      <c r="O98" s="516">
        <v>18.7</v>
      </c>
      <c r="P98" s="516">
        <v>18.58</v>
      </c>
      <c r="Q98" s="516">
        <v>19.32</v>
      </c>
      <c r="R98" s="384">
        <f t="shared" si="16"/>
        <v>16.02777777777778</v>
      </c>
      <c r="X98" s="9"/>
      <c r="Y98" s="241"/>
      <c r="Z98" s="259"/>
      <c r="AA98" s="435"/>
      <c r="AB98" s="230"/>
      <c r="AC98" s="34"/>
      <c r="AP98" s="62"/>
      <c r="AQ98" s="62"/>
      <c r="AR98" s="55"/>
      <c r="AS98" s="55"/>
      <c r="AT98" s="55"/>
      <c r="AU98" s="56"/>
      <c r="AV98" s="55"/>
      <c r="AW98" s="55"/>
      <c r="AX98" s="63"/>
    </row>
    <row r="99" spans="1:50" ht="15">
      <c r="A99" s="46" t="s">
        <v>29</v>
      </c>
      <c r="B99" s="75">
        <v>23.7</v>
      </c>
      <c r="C99" s="48">
        <v>13.98</v>
      </c>
      <c r="D99" s="48">
        <v>13.94</v>
      </c>
      <c r="E99" s="462">
        <f t="shared" si="15"/>
        <v>13.96</v>
      </c>
      <c r="F99" s="365"/>
      <c r="G99" s="506" t="s">
        <v>29</v>
      </c>
      <c r="H99" s="514">
        <v>23.7</v>
      </c>
      <c r="I99" s="515">
        <v>13.66</v>
      </c>
      <c r="J99" s="516">
        <v>13.18</v>
      </c>
      <c r="K99" s="516">
        <v>13.48</v>
      </c>
      <c r="L99" s="516">
        <v>19.04</v>
      </c>
      <c r="M99" s="516">
        <v>18.33</v>
      </c>
      <c r="N99" s="516">
        <v>18.17</v>
      </c>
      <c r="O99" s="516">
        <v>20.84</v>
      </c>
      <c r="P99" s="516">
        <v>19.39</v>
      </c>
      <c r="Q99" s="516">
        <v>19.32</v>
      </c>
      <c r="R99" s="384">
        <f t="shared" si="16"/>
        <v>17.267777777777777</v>
      </c>
      <c r="X99" s="9"/>
      <c r="Y99" s="241"/>
      <c r="Z99" s="259"/>
      <c r="AA99" s="435"/>
      <c r="AB99" s="230"/>
      <c r="AC99" s="34"/>
      <c r="AP99" s="62"/>
      <c r="AQ99" s="62"/>
      <c r="AR99" s="55"/>
      <c r="AS99" s="55"/>
      <c r="AT99" s="55"/>
      <c r="AU99" s="56"/>
      <c r="AV99" s="55"/>
      <c r="AW99" s="55"/>
      <c r="AX99" s="63"/>
    </row>
    <row r="100" spans="5:58" ht="15">
      <c r="E100" s="9"/>
      <c r="F100" s="9"/>
      <c r="G100" s="9"/>
      <c r="X100" s="9"/>
      <c r="Y100" s="241"/>
      <c r="Z100" s="259"/>
      <c r="AA100" s="435"/>
      <c r="AB100" s="230"/>
      <c r="AC100" s="34"/>
      <c r="AP100" s="59"/>
      <c r="AQ100" s="59"/>
      <c r="AR100" s="59"/>
      <c r="AS100" s="59"/>
      <c r="AT100" s="59"/>
      <c r="AU100" s="59"/>
      <c r="AV100" s="58"/>
      <c r="AW100" s="58"/>
      <c r="AX100" s="60"/>
      <c r="BB100" s="60"/>
      <c r="BC100" s="60"/>
      <c r="BD100" s="60"/>
      <c r="BE100" s="60"/>
      <c r="BF100" s="60"/>
    </row>
    <row r="101" spans="1:29" ht="15">
      <c r="A101" s="9"/>
      <c r="B101" s="9"/>
      <c r="Q101" s="372"/>
      <c r="R101" s="82"/>
      <c r="S101" s="373"/>
      <c r="T101" s="374"/>
      <c r="X101" s="9"/>
      <c r="Y101" s="241"/>
      <c r="Z101" s="259"/>
      <c r="AA101" s="435"/>
      <c r="AB101" s="230"/>
      <c r="AC101" s="34"/>
    </row>
    <row r="102" spans="1:29" ht="15">
      <c r="A102" s="51" t="s">
        <v>46</v>
      </c>
      <c r="B102" s="116" t="s">
        <v>48</v>
      </c>
      <c r="C102" s="9"/>
      <c r="Q102" s="372"/>
      <c r="R102" s="82"/>
      <c r="S102" s="373"/>
      <c r="T102" s="374"/>
      <c r="X102" s="9"/>
      <c r="Y102" s="241"/>
      <c r="Z102" s="259"/>
      <c r="AA102" s="435"/>
      <c r="AB102" s="230"/>
      <c r="AC102" s="34"/>
    </row>
    <row r="103" spans="1:58" ht="15">
      <c r="A103" s="42">
        <v>41451</v>
      </c>
      <c r="B103" s="9" t="s">
        <v>145</v>
      </c>
      <c r="Q103" s="372"/>
      <c r="R103" s="82"/>
      <c r="S103" s="373"/>
      <c r="T103" s="374"/>
      <c r="U103" s="58"/>
      <c r="W103" s="116"/>
      <c r="X103" s="9"/>
      <c r="Y103" s="241"/>
      <c r="Z103" s="259"/>
      <c r="AA103" s="435"/>
      <c r="AB103" s="230"/>
      <c r="AC103" s="34"/>
      <c r="AP103" s="59"/>
      <c r="AQ103" s="59"/>
      <c r="AR103" s="59"/>
      <c r="AS103" s="59"/>
      <c r="AT103" s="59"/>
      <c r="AU103" s="59"/>
      <c r="AV103" s="58"/>
      <c r="AW103" s="58"/>
      <c r="AX103" s="60"/>
      <c r="BB103" s="60"/>
      <c r="BC103" s="60"/>
      <c r="BD103" s="60"/>
      <c r="BE103" s="60"/>
      <c r="BF103" s="60"/>
    </row>
    <row r="104" spans="10:58" ht="15">
      <c r="J104" s="64"/>
      <c r="K104" s="63"/>
      <c r="L104" s="54"/>
      <c r="Q104" s="372"/>
      <c r="R104" s="82"/>
      <c r="S104" s="373"/>
      <c r="T104" s="375"/>
      <c r="W104" s="9"/>
      <c r="X104" s="9"/>
      <c r="Y104" s="439"/>
      <c r="Z104" s="439"/>
      <c r="AA104" s="440"/>
      <c r="AB104" s="230"/>
      <c r="AC104" s="34"/>
      <c r="AP104" s="55"/>
      <c r="AQ104" s="55"/>
      <c r="AR104" s="55"/>
      <c r="AS104" s="55"/>
      <c r="AT104" s="55"/>
      <c r="AU104" s="55"/>
      <c r="AV104" s="55"/>
      <c r="AW104" s="55"/>
      <c r="AX104" s="63"/>
      <c r="BB104" s="58"/>
      <c r="BC104" s="58"/>
      <c r="BD104" s="58"/>
      <c r="BE104" s="58"/>
      <c r="BF104" s="58"/>
    </row>
    <row r="105" spans="1:50" ht="15">
      <c r="A105" s="43" t="s">
        <v>30</v>
      </c>
      <c r="B105" s="44" t="s">
        <v>19</v>
      </c>
      <c r="C105" s="10" t="s">
        <v>20</v>
      </c>
      <c r="Q105" s="372"/>
      <c r="R105" s="82"/>
      <c r="S105" s="373"/>
      <c r="T105" s="375"/>
      <c r="W105" s="9"/>
      <c r="X105" s="356"/>
      <c r="Y105" s="356"/>
      <c r="Z105" s="278"/>
      <c r="AA105" s="9"/>
      <c r="AB105" s="115"/>
      <c r="AC105" s="34"/>
      <c r="AI105" s="64"/>
      <c r="AJ105" s="63"/>
      <c r="AK105" s="65"/>
      <c r="AL105" s="54"/>
      <c r="AP105" s="55"/>
      <c r="AQ105" s="55"/>
      <c r="AR105" s="55"/>
      <c r="AS105" s="55"/>
      <c r="AT105" s="55"/>
      <c r="AU105" s="55"/>
      <c r="AV105" s="55"/>
      <c r="AW105" s="55"/>
      <c r="AX105" s="63"/>
    </row>
    <row r="106" spans="1:50" ht="15">
      <c r="A106" s="46" t="s">
        <v>21</v>
      </c>
      <c r="B106" s="47">
        <v>2.8</v>
      </c>
      <c r="C106" s="61">
        <v>1.6</v>
      </c>
      <c r="W106" s="9"/>
      <c r="X106" s="438"/>
      <c r="Y106" s="241"/>
      <c r="Z106" s="259"/>
      <c r="AA106" s="435"/>
      <c r="AB106" s="230"/>
      <c r="AC106" s="34"/>
      <c r="AI106" s="64"/>
      <c r="AJ106" s="63"/>
      <c r="AK106" s="65"/>
      <c r="AL106" s="54"/>
      <c r="AP106" s="55"/>
      <c r="AQ106" s="55"/>
      <c r="AR106" s="55"/>
      <c r="AS106" s="55"/>
      <c r="AT106" s="55"/>
      <c r="AU106" s="55"/>
      <c r="AV106" s="55"/>
      <c r="AW106" s="55"/>
      <c r="AX106" s="63"/>
    </row>
    <row r="107" spans="1:50" ht="15">
      <c r="A107" s="46" t="s">
        <v>23</v>
      </c>
      <c r="B107" s="47">
        <v>5.3</v>
      </c>
      <c r="C107" s="61">
        <v>2.9</v>
      </c>
      <c r="W107" s="9"/>
      <c r="X107" s="9"/>
      <c r="Y107" s="241"/>
      <c r="Z107" s="259"/>
      <c r="AA107" s="435"/>
      <c r="AB107" s="230"/>
      <c r="AC107" s="34"/>
      <c r="AI107" s="64"/>
      <c r="AJ107" s="63"/>
      <c r="AK107" s="65"/>
      <c r="AL107" s="54"/>
      <c r="AP107" s="55"/>
      <c r="AQ107" s="55"/>
      <c r="AR107" s="55"/>
      <c r="AS107" s="55"/>
      <c r="AT107" s="55"/>
      <c r="AU107" s="55"/>
      <c r="AV107" s="55"/>
      <c r="AW107" s="55"/>
      <c r="AX107" s="63"/>
    </row>
    <row r="108" spans="1:50" ht="15">
      <c r="A108" s="46" t="s">
        <v>24</v>
      </c>
      <c r="B108" s="47">
        <v>7.8</v>
      </c>
      <c r="C108" s="61">
        <v>4.1</v>
      </c>
      <c r="W108" s="9"/>
      <c r="X108" s="9"/>
      <c r="Y108" s="241"/>
      <c r="Z108" s="259"/>
      <c r="AA108" s="435"/>
      <c r="AB108" s="230"/>
      <c r="AC108" s="34"/>
      <c r="AK108" s="53"/>
      <c r="AL108" s="55"/>
      <c r="AP108" s="55"/>
      <c r="AQ108" s="55"/>
      <c r="AR108" s="55"/>
      <c r="AS108" s="55"/>
      <c r="AT108" s="55"/>
      <c r="AU108" s="55"/>
      <c r="AV108" s="55"/>
      <c r="AW108" s="55"/>
      <c r="AX108" s="63"/>
    </row>
    <row r="109" spans="1:50" ht="15">
      <c r="A109" s="46" t="s">
        <v>25</v>
      </c>
      <c r="B109" s="47">
        <v>12.2</v>
      </c>
      <c r="C109" s="61">
        <v>7.1</v>
      </c>
      <c r="R109" s="9"/>
      <c r="S109" s="114"/>
      <c r="V109" s="60"/>
      <c r="W109" s="9"/>
      <c r="X109" s="9"/>
      <c r="Y109" s="241"/>
      <c r="Z109" s="259"/>
      <c r="AA109" s="435"/>
      <c r="AB109" s="230"/>
      <c r="AC109" s="34"/>
      <c r="AK109" s="53"/>
      <c r="AL109" s="55"/>
      <c r="AP109" s="55"/>
      <c r="AQ109" s="55"/>
      <c r="AR109" s="55"/>
      <c r="AS109" s="55"/>
      <c r="AT109" s="55"/>
      <c r="AU109" s="55"/>
      <c r="AV109" s="55"/>
      <c r="AW109" s="55"/>
      <c r="AX109" s="63"/>
    </row>
    <row r="110" spans="1:50" ht="15">
      <c r="A110" s="46" t="s">
        <v>26</v>
      </c>
      <c r="B110" s="47">
        <v>17.7</v>
      </c>
      <c r="C110" s="61">
        <v>10</v>
      </c>
      <c r="R110" s="9"/>
      <c r="S110" s="115"/>
      <c r="W110" s="9"/>
      <c r="X110" s="9"/>
      <c r="Y110" s="241"/>
      <c r="Z110" s="259"/>
      <c r="AA110" s="435"/>
      <c r="AB110" s="230"/>
      <c r="AC110" s="34"/>
      <c r="AK110" s="53"/>
      <c r="AL110" s="55"/>
      <c r="AP110" s="55"/>
      <c r="AQ110" s="55"/>
      <c r="AR110" s="55"/>
      <c r="AS110" s="55"/>
      <c r="AT110" s="55"/>
      <c r="AU110" s="56"/>
      <c r="AV110" s="55"/>
      <c r="AW110" s="55"/>
      <c r="AX110" s="63"/>
    </row>
    <row r="111" spans="1:53" ht="15">
      <c r="A111" s="46" t="s">
        <v>27</v>
      </c>
      <c r="B111" s="47">
        <v>18.6</v>
      </c>
      <c r="C111" s="61">
        <v>10.2</v>
      </c>
      <c r="R111" s="115"/>
      <c r="S111" s="115"/>
      <c r="W111" s="9"/>
      <c r="X111" s="9"/>
      <c r="Y111" s="241"/>
      <c r="Z111" s="259"/>
      <c r="AA111" s="435"/>
      <c r="AB111" s="230"/>
      <c r="AC111" s="34"/>
      <c r="AK111" s="53"/>
      <c r="AL111" s="55"/>
      <c r="AP111" s="55"/>
      <c r="AQ111" s="55"/>
      <c r="AR111" s="55"/>
      <c r="AS111" s="55"/>
      <c r="AT111" s="55"/>
      <c r="AU111" s="56"/>
      <c r="AV111" s="55"/>
      <c r="AW111" s="55"/>
      <c r="AX111" s="63"/>
      <c r="AY111" s="58"/>
      <c r="AZ111" s="58"/>
      <c r="BA111" s="58"/>
    </row>
    <row r="112" spans="1:38" ht="15">
      <c r="A112" s="46" t="s">
        <v>28</v>
      </c>
      <c r="B112" s="47">
        <v>21.6</v>
      </c>
      <c r="C112" s="48"/>
      <c r="J112" s="260"/>
      <c r="K112" s="34"/>
      <c r="L112" s="34"/>
      <c r="M112" s="34"/>
      <c r="N112" s="34"/>
      <c r="O112" s="34"/>
      <c r="P112" s="34"/>
      <c r="R112" s="116"/>
      <c r="S112" s="15"/>
      <c r="W112" s="356"/>
      <c r="X112" s="9"/>
      <c r="Y112" s="241"/>
      <c r="Z112" s="259"/>
      <c r="AA112" s="435"/>
      <c r="AB112" s="230"/>
      <c r="AC112" s="34"/>
      <c r="AF112" s="64"/>
      <c r="AK112" s="53"/>
      <c r="AL112" s="55"/>
    </row>
    <row r="113" spans="1:38" ht="15">
      <c r="A113" s="46" t="s">
        <v>29</v>
      </c>
      <c r="B113" s="47">
        <v>23.7</v>
      </c>
      <c r="C113" s="48"/>
      <c r="J113" s="34"/>
      <c r="K113" s="34"/>
      <c r="L113" s="34"/>
      <c r="M113" s="34"/>
      <c r="N113" s="34"/>
      <c r="O113" s="34"/>
      <c r="P113" s="34"/>
      <c r="R113" s="116"/>
      <c r="S113" s="15"/>
      <c r="W113" s="357"/>
      <c r="X113" s="9"/>
      <c r="Y113" s="241"/>
      <c r="Z113" s="259"/>
      <c r="AA113" s="435"/>
      <c r="AB113" s="230"/>
      <c r="AC113" s="34"/>
      <c r="AF113" s="64"/>
      <c r="AK113" s="53"/>
      <c r="AL113" s="55"/>
    </row>
    <row r="114" spans="10:29" ht="15">
      <c r="J114" s="34"/>
      <c r="K114" s="34"/>
      <c r="L114" s="34"/>
      <c r="M114" s="34"/>
      <c r="N114" s="34"/>
      <c r="O114" s="34"/>
      <c r="P114" s="34"/>
      <c r="R114" s="116"/>
      <c r="S114" s="15"/>
      <c r="W114" s="116"/>
      <c r="X114" s="241"/>
      <c r="Y114" s="259"/>
      <c r="Z114" s="230"/>
      <c r="AA114" s="9"/>
      <c r="AB114" s="9"/>
      <c r="AC114" s="34"/>
    </row>
    <row r="115" spans="1:48" ht="15">
      <c r="A115" s="84" t="s">
        <v>4</v>
      </c>
      <c r="J115" s="82"/>
      <c r="K115" s="261"/>
      <c r="L115" s="82"/>
      <c r="M115" s="34"/>
      <c r="N115" s="34"/>
      <c r="O115" s="34"/>
      <c r="P115" s="376"/>
      <c r="R115" s="116"/>
      <c r="S115" s="15"/>
      <c r="W115" s="9"/>
      <c r="X115" s="241"/>
      <c r="Y115" s="259"/>
      <c r="Z115" s="230"/>
      <c r="AA115" s="9"/>
      <c r="AB115" s="9"/>
      <c r="AC115" s="34"/>
      <c r="AD115" s="9"/>
      <c r="AS115" s="157"/>
      <c r="AV115" s="69"/>
    </row>
    <row r="116" spans="2:48" ht="15">
      <c r="B116" s="9" t="s">
        <v>145</v>
      </c>
      <c r="J116" s="82"/>
      <c r="K116" s="261"/>
      <c r="L116" s="377"/>
      <c r="M116" s="82"/>
      <c r="N116" s="82"/>
      <c r="O116" s="82"/>
      <c r="P116" s="378"/>
      <c r="R116" s="116"/>
      <c r="S116" s="15"/>
      <c r="W116" s="9"/>
      <c r="X116" s="241"/>
      <c r="Y116" s="259"/>
      <c r="Z116" s="230"/>
      <c r="AA116" s="9"/>
      <c r="AB116" s="9"/>
      <c r="AC116" s="34"/>
      <c r="AD116" s="9"/>
      <c r="AS116" s="339"/>
      <c r="AT116" s="271"/>
      <c r="AV116" s="69"/>
    </row>
    <row r="117" spans="1:48" ht="15">
      <c r="A117" s="1"/>
      <c r="B117" s="1"/>
      <c r="C117" s="1"/>
      <c r="D117" s="1"/>
      <c r="E117" s="1"/>
      <c r="F117" s="1"/>
      <c r="G117" s="1"/>
      <c r="J117" s="82"/>
      <c r="K117" s="261"/>
      <c r="L117" s="377"/>
      <c r="M117" s="379"/>
      <c r="N117" s="380"/>
      <c r="O117" s="379"/>
      <c r="P117" s="378"/>
      <c r="R117" s="116"/>
      <c r="S117" s="15"/>
      <c r="W117" s="9"/>
      <c r="X117" s="241"/>
      <c r="Y117" s="9"/>
      <c r="Z117" s="9"/>
      <c r="AA117" s="9"/>
      <c r="AB117" s="9"/>
      <c r="AC117" s="437"/>
      <c r="AD117" s="9"/>
      <c r="AS117" s="165"/>
      <c r="AT117" s="272"/>
      <c r="AV117" s="69"/>
    </row>
    <row r="118" spans="1:48" ht="15">
      <c r="A118" s="85" t="s">
        <v>53</v>
      </c>
      <c r="B118" s="86" t="s">
        <v>19</v>
      </c>
      <c r="C118" s="46" t="s">
        <v>33</v>
      </c>
      <c r="D118" s="1"/>
      <c r="E118" s="1"/>
      <c r="F118" s="2"/>
      <c r="G118" s="87" t="s">
        <v>54</v>
      </c>
      <c r="J118" s="82"/>
      <c r="K118" s="261"/>
      <c r="L118" s="377"/>
      <c r="M118" s="380"/>
      <c r="N118" s="380"/>
      <c r="O118" s="380"/>
      <c r="P118" s="378"/>
      <c r="R118" s="116"/>
      <c r="S118" s="15"/>
      <c r="W118" s="9"/>
      <c r="X118" s="241"/>
      <c r="Y118" s="356"/>
      <c r="Z118" s="356"/>
      <c r="AA118" s="278"/>
      <c r="AB118" s="9"/>
      <c r="AC118" s="115"/>
      <c r="AD118" s="9"/>
      <c r="AS118" s="165"/>
      <c r="AT118" s="272"/>
      <c r="AV118" s="69"/>
    </row>
    <row r="119" spans="1:48" ht="15">
      <c r="A119" s="64"/>
      <c r="B119" s="88">
        <v>0</v>
      </c>
      <c r="C119" s="68">
        <v>0</v>
      </c>
      <c r="D119" s="64">
        <v>0</v>
      </c>
      <c r="E119" s="64">
        <v>0</v>
      </c>
      <c r="F119" s="89">
        <v>0</v>
      </c>
      <c r="G119" s="112">
        <f aca="true" t="shared" si="17" ref="G119:G127">AVERAGE(D119:F119)</f>
        <v>0</v>
      </c>
      <c r="J119" s="82"/>
      <c r="K119" s="261"/>
      <c r="L119" s="377"/>
      <c r="M119" s="380"/>
      <c r="N119" s="380"/>
      <c r="O119" s="380"/>
      <c r="P119" s="378"/>
      <c r="R119" s="116"/>
      <c r="S119" s="15"/>
      <c r="W119" s="9"/>
      <c r="X119" s="241"/>
      <c r="Y119" s="438"/>
      <c r="Z119" s="241"/>
      <c r="AA119" s="259"/>
      <c r="AB119" s="435"/>
      <c r="AC119" s="358"/>
      <c r="AD119" s="9"/>
      <c r="AS119" s="165"/>
      <c r="AT119" s="272"/>
      <c r="AV119" s="69"/>
    </row>
    <row r="120" spans="1:48" ht="15">
      <c r="A120" s="64" t="s">
        <v>55</v>
      </c>
      <c r="B120" s="88">
        <v>2.8</v>
      </c>
      <c r="C120" s="68">
        <v>1.55</v>
      </c>
      <c r="D120" s="90">
        <v>1.8</v>
      </c>
      <c r="E120" s="91">
        <v>2</v>
      </c>
      <c r="F120" s="92">
        <v>1.9</v>
      </c>
      <c r="G120" s="112">
        <f t="shared" si="17"/>
        <v>1.8999999999999997</v>
      </c>
      <c r="J120" s="82"/>
      <c r="K120" s="261"/>
      <c r="L120" s="377"/>
      <c r="M120" s="380"/>
      <c r="N120" s="380"/>
      <c r="O120" s="380"/>
      <c r="P120" s="378"/>
      <c r="W120" s="9"/>
      <c r="X120" s="241"/>
      <c r="Y120" s="9"/>
      <c r="Z120" s="241"/>
      <c r="AA120" s="259"/>
      <c r="AB120" s="435"/>
      <c r="AC120" s="358"/>
      <c r="AD120" s="9"/>
      <c r="AS120" s="165"/>
      <c r="AT120" s="272"/>
      <c r="AV120" s="69"/>
    </row>
    <row r="121" spans="1:48" ht="15">
      <c r="A121" s="64" t="s">
        <v>56</v>
      </c>
      <c r="B121" s="88">
        <v>5.3</v>
      </c>
      <c r="C121" s="68">
        <v>2.95</v>
      </c>
      <c r="D121" s="91">
        <v>3</v>
      </c>
      <c r="E121" s="91">
        <v>3.1</v>
      </c>
      <c r="F121" s="93">
        <v>2.9</v>
      </c>
      <c r="G121" s="112">
        <f t="shared" si="17"/>
        <v>3</v>
      </c>
      <c r="J121" s="82"/>
      <c r="K121" s="261"/>
      <c r="L121" s="377"/>
      <c r="M121" s="380"/>
      <c r="N121" s="380"/>
      <c r="O121" s="380"/>
      <c r="P121" s="378"/>
      <c r="Y121" s="9"/>
      <c r="Z121" s="241"/>
      <c r="AA121" s="259"/>
      <c r="AB121" s="435"/>
      <c r="AC121" s="358"/>
      <c r="AD121" s="9"/>
      <c r="AS121" s="165"/>
      <c r="AT121" s="272"/>
      <c r="AV121" s="69"/>
    </row>
    <row r="122" spans="1:48" ht="15">
      <c r="A122" s="64" t="s">
        <v>57</v>
      </c>
      <c r="B122" s="88">
        <v>7.8</v>
      </c>
      <c r="C122" s="68">
        <v>4.33</v>
      </c>
      <c r="D122" s="91">
        <v>4.3</v>
      </c>
      <c r="E122" s="91">
        <v>4.6</v>
      </c>
      <c r="F122" s="93">
        <v>4.5</v>
      </c>
      <c r="G122" s="112">
        <f t="shared" si="17"/>
        <v>4.466666666666666</v>
      </c>
      <c r="J122" s="82"/>
      <c r="K122" s="261"/>
      <c r="L122" s="377"/>
      <c r="M122" s="380"/>
      <c r="N122" s="380"/>
      <c r="O122" s="380"/>
      <c r="P122" s="378"/>
      <c r="Y122" s="9"/>
      <c r="Z122" s="241"/>
      <c r="AA122" s="259"/>
      <c r="AB122" s="435"/>
      <c r="AC122" s="358"/>
      <c r="AD122" s="9"/>
      <c r="AS122" s="165"/>
      <c r="AT122" s="272"/>
      <c r="AV122" s="69"/>
    </row>
    <row r="123" spans="1:47" ht="15">
      <c r="A123" s="64" t="s">
        <v>58</v>
      </c>
      <c r="B123" s="88">
        <v>12.2</v>
      </c>
      <c r="C123" s="68">
        <v>6.78</v>
      </c>
      <c r="D123" s="91">
        <v>7</v>
      </c>
      <c r="E123" s="91">
        <v>7.3</v>
      </c>
      <c r="F123" s="93">
        <v>7.1</v>
      </c>
      <c r="G123" s="112">
        <f t="shared" si="17"/>
        <v>7.133333333333333</v>
      </c>
      <c r="J123" s="82"/>
      <c r="K123" s="261"/>
      <c r="L123" s="377"/>
      <c r="M123" s="380"/>
      <c r="N123" s="380"/>
      <c r="O123" s="380"/>
      <c r="P123" s="378"/>
      <c r="Y123" s="9"/>
      <c r="Z123" s="241"/>
      <c r="AA123" s="259"/>
      <c r="AB123" s="435"/>
      <c r="AC123" s="358"/>
      <c r="AD123" s="9"/>
      <c r="AS123" s="165"/>
      <c r="AT123" s="272"/>
      <c r="AU123" s="165"/>
    </row>
    <row r="124" spans="1:47" ht="15">
      <c r="A124" s="64" t="s">
        <v>59</v>
      </c>
      <c r="B124" s="88">
        <v>17.7</v>
      </c>
      <c r="C124" s="68">
        <v>9.83</v>
      </c>
      <c r="D124" s="91">
        <v>9.9</v>
      </c>
      <c r="E124" s="91">
        <v>10.9</v>
      </c>
      <c r="F124" s="93">
        <v>10.8</v>
      </c>
      <c r="G124" s="112">
        <f t="shared" si="17"/>
        <v>10.533333333333333</v>
      </c>
      <c r="J124" s="82"/>
      <c r="K124" s="261"/>
      <c r="L124" s="377"/>
      <c r="M124" s="380"/>
      <c r="N124" s="380"/>
      <c r="O124" s="380"/>
      <c r="P124" s="378"/>
      <c r="Y124" s="9"/>
      <c r="Z124" s="241"/>
      <c r="AA124" s="259"/>
      <c r="AB124" s="435"/>
      <c r="AC124" s="358"/>
      <c r="AD124" s="9"/>
      <c r="AR124" s="58"/>
      <c r="AS124" s="165"/>
      <c r="AT124" s="272"/>
      <c r="AU124" s="165"/>
    </row>
    <row r="125" spans="1:47" ht="15">
      <c r="A125" s="64" t="s">
        <v>60</v>
      </c>
      <c r="B125" s="88">
        <v>18.6</v>
      </c>
      <c r="C125" s="68">
        <v>10.3</v>
      </c>
      <c r="D125" s="91">
        <v>10.2</v>
      </c>
      <c r="E125" s="91">
        <v>10.4</v>
      </c>
      <c r="F125" s="93">
        <v>10</v>
      </c>
      <c r="G125" s="112">
        <f t="shared" si="17"/>
        <v>10.200000000000001</v>
      </c>
      <c r="Y125" s="9"/>
      <c r="Z125" s="241"/>
      <c r="AA125" s="259"/>
      <c r="AB125" s="435"/>
      <c r="AC125" s="230"/>
      <c r="AD125" s="9"/>
      <c r="AT125" s="163"/>
      <c r="AU125" s="157"/>
    </row>
    <row r="126" spans="1:53" ht="15">
      <c r="A126" s="64" t="s">
        <v>61</v>
      </c>
      <c r="B126" s="88">
        <v>21.6</v>
      </c>
      <c r="C126" s="68">
        <v>12</v>
      </c>
      <c r="D126" s="91">
        <v>12.1</v>
      </c>
      <c r="E126" s="91">
        <v>12.4</v>
      </c>
      <c r="F126" s="93">
        <v>12.3</v>
      </c>
      <c r="G126" s="112">
        <f t="shared" si="17"/>
        <v>12.266666666666666</v>
      </c>
      <c r="Y126" s="9"/>
      <c r="Z126" s="241"/>
      <c r="AA126" s="259"/>
      <c r="AB126" s="435"/>
      <c r="AC126" s="230"/>
      <c r="AD126" s="9"/>
      <c r="AU126" s="339"/>
      <c r="AV126" s="174"/>
      <c r="AW126" s="157"/>
      <c r="AX126" s="183"/>
      <c r="AY126" s="183"/>
      <c r="AZ126" s="183"/>
      <c r="BA126" s="183"/>
    </row>
    <row r="127" spans="1:49" ht="15">
      <c r="A127" s="85" t="s">
        <v>62</v>
      </c>
      <c r="B127" s="86">
        <v>23.7</v>
      </c>
      <c r="C127" s="73">
        <v>13.2</v>
      </c>
      <c r="D127" s="94">
        <v>13.4</v>
      </c>
      <c r="E127" s="94">
        <v>13.6</v>
      </c>
      <c r="F127" s="95">
        <v>13.1</v>
      </c>
      <c r="G127" s="113">
        <f t="shared" si="17"/>
        <v>13.366666666666667</v>
      </c>
      <c r="Y127" s="9"/>
      <c r="Z127" s="9"/>
      <c r="AA127" s="9"/>
      <c r="AB127" s="9"/>
      <c r="AC127" s="34"/>
      <c r="AD127" s="9"/>
      <c r="AU127" s="165"/>
      <c r="AV127" s="69"/>
      <c r="AW127" s="341"/>
    </row>
    <row r="129" spans="26:29" ht="15">
      <c r="Z129" s="34"/>
      <c r="AA129" s="34"/>
      <c r="AB129" s="441"/>
      <c r="AC129" s="441"/>
    </row>
    <row r="130" spans="26:29" ht="15">
      <c r="Z130" s="34"/>
      <c r="AA130" s="34"/>
      <c r="AB130" s="77"/>
      <c r="AC130" s="441"/>
    </row>
    <row r="131" spans="26:29" ht="15">
      <c r="Z131" s="34"/>
      <c r="AA131" s="442"/>
      <c r="AB131" s="34"/>
      <c r="AC131" s="443"/>
    </row>
    <row r="132" spans="26:29" ht="15">
      <c r="Z132" s="34"/>
      <c r="AA132" s="34"/>
      <c r="AB132" s="444"/>
      <c r="AC132" s="441"/>
    </row>
    <row r="133" spans="17:29" ht="15">
      <c r="Q133" s="133"/>
      <c r="R133" s="490"/>
      <c r="S133" s="41"/>
      <c r="Z133" s="34"/>
      <c r="AA133" s="80"/>
      <c r="AB133" s="444"/>
      <c r="AC133" s="77"/>
    </row>
    <row r="134" spans="16:29" ht="15">
      <c r="P134" s="518"/>
      <c r="Q134" s="419"/>
      <c r="R134" s="133"/>
      <c r="Z134" s="34"/>
      <c r="AA134" s="34"/>
      <c r="AB134" s="444"/>
      <c r="AC134" s="441"/>
    </row>
    <row r="135" spans="17:29" ht="15">
      <c r="Q135" s="133"/>
      <c r="R135" s="490"/>
      <c r="Z135" s="34"/>
      <c r="AA135" s="34"/>
      <c r="AB135" s="444"/>
      <c r="AC135" s="34"/>
    </row>
    <row r="136" spans="17:29" ht="15">
      <c r="Q136" s="133"/>
      <c r="R136" s="133"/>
      <c r="Z136" s="34"/>
      <c r="AA136" s="34"/>
      <c r="AB136" s="445"/>
      <c r="AC136" s="34"/>
    </row>
    <row r="137" spans="17:29" ht="15">
      <c r="Q137" s="133"/>
      <c r="R137" s="133"/>
      <c r="Z137" s="34"/>
      <c r="AA137" s="34"/>
      <c r="AB137" s="445"/>
      <c r="AC137" s="34"/>
    </row>
    <row r="138" spans="16:29" ht="15">
      <c r="P138" s="41"/>
      <c r="Q138" s="133"/>
      <c r="R138" s="133"/>
      <c r="U138" s="55"/>
      <c r="Z138" s="34"/>
      <c r="AA138" s="34"/>
      <c r="AB138" s="445"/>
      <c r="AC138" s="34"/>
    </row>
    <row r="139" spans="16:30" ht="15">
      <c r="P139" s="41"/>
      <c r="Q139" s="133"/>
      <c r="R139" s="133"/>
      <c r="U139" s="55"/>
      <c r="Y139" s="66"/>
      <c r="Z139" s="34"/>
      <c r="AA139" s="34"/>
      <c r="AB139" s="445"/>
      <c r="AC139" s="34"/>
      <c r="AD139" s="55"/>
    </row>
    <row r="140" spans="16:29" ht="15">
      <c r="P140" s="41"/>
      <c r="Q140" s="133"/>
      <c r="R140" s="133"/>
      <c r="U140" s="55"/>
      <c r="Z140" s="34"/>
      <c r="AA140" s="34"/>
      <c r="AB140" s="445"/>
      <c r="AC140" s="34"/>
    </row>
    <row r="141" spans="16:29" ht="15">
      <c r="P141" s="41"/>
      <c r="Q141" s="133"/>
      <c r="R141" s="133"/>
      <c r="U141" s="55"/>
      <c r="Z141" s="34"/>
      <c r="AA141" s="442"/>
      <c r="AB141" s="445"/>
      <c r="AC141" s="443"/>
    </row>
    <row r="142" spans="16:29" ht="15">
      <c r="P142" s="41"/>
      <c r="Q142" s="133"/>
      <c r="R142" s="133"/>
      <c r="U142" s="55"/>
      <c r="Z142" s="34"/>
      <c r="AA142" s="442"/>
      <c r="AB142" s="445"/>
      <c r="AC142" s="443"/>
    </row>
    <row r="143" spans="16:29" ht="15">
      <c r="P143" s="41"/>
      <c r="Q143" s="133"/>
      <c r="R143" s="133"/>
      <c r="U143" s="55"/>
      <c r="Z143" s="34"/>
      <c r="AA143" s="442"/>
      <c r="AB143" s="34"/>
      <c r="AC143" s="443"/>
    </row>
    <row r="144" spans="16:29" ht="15">
      <c r="P144" s="41"/>
      <c r="Q144" s="133"/>
      <c r="R144" s="133"/>
      <c r="S144" s="65"/>
      <c r="T144" s="54"/>
      <c r="U144" s="55"/>
      <c r="Z144" s="34"/>
      <c r="AA144" s="34"/>
      <c r="AB144" s="445"/>
      <c r="AC144" s="34"/>
    </row>
    <row r="145" spans="16:29" ht="15">
      <c r="P145" s="41"/>
      <c r="Q145" s="133"/>
      <c r="R145" s="133"/>
      <c r="S145" s="65"/>
      <c r="T145" s="54"/>
      <c r="U145" s="55"/>
      <c r="Z145" s="34"/>
      <c r="AA145" s="80"/>
      <c r="AB145" s="445"/>
      <c r="AC145" s="34"/>
    </row>
    <row r="146" spans="16:29" ht="15">
      <c r="P146" s="517"/>
      <c r="Q146" s="133"/>
      <c r="R146" s="133"/>
      <c r="Z146" s="34"/>
      <c r="AA146" s="34"/>
      <c r="AB146" s="446"/>
      <c r="AC146" s="34"/>
    </row>
    <row r="147" spans="16:29" ht="15">
      <c r="P147" s="517"/>
      <c r="Q147" s="133"/>
      <c r="R147" s="133"/>
      <c r="Z147" s="34"/>
      <c r="AA147" s="447"/>
      <c r="AB147" s="386"/>
      <c r="AC147" s="34"/>
    </row>
    <row r="148" spans="17:29" ht="15">
      <c r="Q148" s="133"/>
      <c r="R148" s="133"/>
      <c r="Z148" s="34"/>
      <c r="AA148" s="447"/>
      <c r="AB148" s="386"/>
      <c r="AC148" s="34"/>
    </row>
    <row r="149" spans="17:45" ht="15">
      <c r="Q149" s="133"/>
      <c r="R149" s="133"/>
      <c r="Z149" s="34"/>
      <c r="AA149" s="34"/>
      <c r="AB149" s="34"/>
      <c r="AC149" s="34"/>
      <c r="AQ149" s="60"/>
      <c r="AR149" s="60"/>
      <c r="AS149" s="60"/>
    </row>
    <row r="150" spans="26:45" ht="15">
      <c r="Z150" s="34"/>
      <c r="AA150" s="34"/>
      <c r="AB150" s="34"/>
      <c r="AC150" s="34"/>
      <c r="AQ150" s="60"/>
      <c r="AR150" s="105"/>
      <c r="AS150" s="60"/>
    </row>
    <row r="151" spans="26:29" ht="15">
      <c r="Z151" s="34"/>
      <c r="AA151" s="34"/>
      <c r="AB151" s="34"/>
      <c r="AC151" s="34"/>
    </row>
    <row r="152" ht="15">
      <c r="AS152" s="106"/>
    </row>
    <row r="153" ht="15">
      <c r="AS153" s="64"/>
    </row>
    <row r="154" ht="15">
      <c r="AS154" s="64"/>
    </row>
    <row r="155" ht="15">
      <c r="AS155" s="64"/>
    </row>
    <row r="156" ht="15">
      <c r="AS156" s="64"/>
    </row>
    <row r="157" spans="31:45" ht="15">
      <c r="AE157" s="453"/>
      <c r="AS157" s="64"/>
    </row>
    <row r="159" ht="15">
      <c r="AE159" s="413"/>
    </row>
    <row r="161" spans="47:50" ht="15">
      <c r="AU161" s="56"/>
      <c r="AV161" s="55"/>
      <c r="AW161" s="55"/>
      <c r="AX161" s="52"/>
    </row>
    <row r="162" spans="47:50" ht="15">
      <c r="AU162" s="56"/>
      <c r="AV162" s="55"/>
      <c r="AW162" s="55"/>
      <c r="AX162" s="52"/>
    </row>
    <row r="163" spans="42:50" ht="15">
      <c r="AP163" s="55"/>
      <c r="AQ163" s="55"/>
      <c r="AR163" s="55"/>
      <c r="AS163" s="55"/>
      <c r="AT163" s="55"/>
      <c r="AU163" s="56"/>
      <c r="AV163" s="55"/>
      <c r="AW163" s="55"/>
      <c r="AX163" s="52"/>
    </row>
    <row r="164" spans="23:27" ht="15">
      <c r="W164" s="55"/>
      <c r="X164" s="55"/>
      <c r="Y164" s="56"/>
      <c r="Z164" s="55"/>
      <c r="AA164" s="63"/>
    </row>
    <row r="165" spans="23:27" ht="15">
      <c r="W165" s="55"/>
      <c r="X165" s="55"/>
      <c r="Y165" s="56"/>
      <c r="Z165" s="55"/>
      <c r="AA165" s="63"/>
    </row>
    <row r="166" spans="23:27" ht="15">
      <c r="W166" s="59"/>
      <c r="X166" s="59"/>
      <c r="Y166" s="59"/>
      <c r="Z166" s="58"/>
      <c r="AA166" s="60"/>
    </row>
    <row r="167" spans="23:27" ht="15">
      <c r="W167" s="55"/>
      <c r="X167" s="55"/>
      <c r="Y167" s="55"/>
      <c r="Z167" s="55"/>
      <c r="AA167" s="63"/>
    </row>
    <row r="168" spans="23:27" ht="15">
      <c r="W168" s="55"/>
      <c r="X168" s="55"/>
      <c r="Y168" s="55"/>
      <c r="Z168" s="55"/>
      <c r="AA168" s="63"/>
    </row>
    <row r="169" spans="23:27" ht="15">
      <c r="W169" s="55"/>
      <c r="X169" s="55"/>
      <c r="Y169" s="55"/>
      <c r="Z169" s="55"/>
      <c r="AA169" s="63"/>
    </row>
    <row r="170" spans="23:27" ht="15">
      <c r="W170" s="55"/>
      <c r="X170" s="55"/>
      <c r="Y170" s="55"/>
      <c r="Z170" s="55"/>
      <c r="AA170" s="63"/>
    </row>
    <row r="171" spans="23:27" ht="15">
      <c r="W171" s="55"/>
      <c r="X171" s="55"/>
      <c r="Y171" s="55"/>
      <c r="Z171" s="55"/>
      <c r="AA171" s="63"/>
    </row>
    <row r="172" spans="23:28" ht="15">
      <c r="W172" s="55"/>
      <c r="X172" s="55"/>
      <c r="Y172" s="55"/>
      <c r="Z172" s="55"/>
      <c r="AA172" s="63"/>
      <c r="AB172" s="58"/>
    </row>
    <row r="173" spans="23:27" ht="15">
      <c r="W173" s="55"/>
      <c r="X173" s="55"/>
      <c r="Y173" s="56"/>
      <c r="Z173" s="55"/>
      <c r="AA173" s="63"/>
    </row>
    <row r="174" spans="2:27" ht="15">
      <c r="B174" s="64"/>
      <c r="C174" s="63"/>
      <c r="D174" s="54"/>
      <c r="I174" s="34"/>
      <c r="J174" s="82"/>
      <c r="K174" s="83"/>
      <c r="L174" s="279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6"/>
      <c r="Z174" s="55"/>
      <c r="AA174" s="63"/>
    </row>
    <row r="175" spans="2:12" ht="15">
      <c r="B175" s="64"/>
      <c r="C175" s="63"/>
      <c r="D175" s="66"/>
      <c r="I175" s="34"/>
      <c r="J175" s="34"/>
      <c r="K175" s="34"/>
      <c r="L175" s="34"/>
    </row>
    <row r="176" spans="2:12" ht="15">
      <c r="B176" s="64"/>
      <c r="C176" s="63"/>
      <c r="D176" s="66"/>
      <c r="I176" s="34"/>
      <c r="J176" s="34"/>
      <c r="K176" s="34"/>
      <c r="L176" s="34"/>
    </row>
    <row r="177" spans="9:27" ht="15">
      <c r="I177" s="79"/>
      <c r="J177" s="79"/>
      <c r="K177" s="80"/>
      <c r="L177" s="77"/>
      <c r="N177" s="59"/>
      <c r="O177" s="59"/>
      <c r="P177" s="269"/>
      <c r="Q177" s="59"/>
      <c r="R177" s="59"/>
      <c r="S177" s="59"/>
      <c r="T177" s="59"/>
      <c r="U177" s="59"/>
      <c r="V177" s="59"/>
      <c r="W177" s="59"/>
      <c r="X177" s="59"/>
      <c r="Y177" s="59"/>
      <c r="Z177" s="58"/>
      <c r="AA177" s="60"/>
    </row>
    <row r="178" spans="9:27" ht="15">
      <c r="I178" s="81"/>
      <c r="J178" s="82"/>
      <c r="K178" s="83"/>
      <c r="L178" s="279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63"/>
    </row>
    <row r="179" spans="9:27" ht="15">
      <c r="I179" s="78"/>
      <c r="J179" s="82"/>
      <c r="K179" s="83"/>
      <c r="L179" s="279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63"/>
    </row>
    <row r="180" spans="9:27" ht="15">
      <c r="I180" s="34"/>
      <c r="J180" s="82"/>
      <c r="K180" s="83"/>
      <c r="L180" s="279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63"/>
    </row>
    <row r="181" spans="9:27" ht="15">
      <c r="I181" s="34"/>
      <c r="J181" s="82"/>
      <c r="K181" s="83"/>
      <c r="L181" s="279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63"/>
    </row>
    <row r="182" spans="9:27" ht="15">
      <c r="I182" s="34"/>
      <c r="J182" s="82"/>
      <c r="K182" s="83"/>
      <c r="L182" s="279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63"/>
    </row>
    <row r="183" spans="9:27" ht="15">
      <c r="I183" s="34"/>
      <c r="J183" s="82"/>
      <c r="K183" s="83"/>
      <c r="L183" s="279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63"/>
    </row>
    <row r="184" spans="9:27" ht="15">
      <c r="I184" s="34"/>
      <c r="J184" s="82"/>
      <c r="K184" s="83"/>
      <c r="L184" s="279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6"/>
      <c r="Z184" s="55"/>
      <c r="AA184" s="63"/>
    </row>
    <row r="185" spans="9:28" ht="15">
      <c r="I185" s="34"/>
      <c r="J185" s="82"/>
      <c r="K185" s="83"/>
      <c r="L185" s="279"/>
      <c r="M185" s="58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6"/>
      <c r="Z185" s="55"/>
      <c r="AA185" s="63"/>
      <c r="AB185" s="58"/>
    </row>
    <row r="186" spans="9:14" ht="15">
      <c r="I186" s="34"/>
      <c r="J186" s="82"/>
      <c r="K186" s="83"/>
      <c r="L186" s="280"/>
      <c r="M186" s="54"/>
      <c r="N186" s="63"/>
    </row>
    <row r="187" spans="9:14" ht="15">
      <c r="I187" s="34"/>
      <c r="J187" s="82"/>
      <c r="K187" s="83"/>
      <c r="L187" s="280"/>
      <c r="M187" s="54"/>
      <c r="N187" s="63"/>
    </row>
    <row r="188" spans="9:15" ht="18.75">
      <c r="I188" s="81"/>
      <c r="J188" s="34"/>
      <c r="K188" s="281"/>
      <c r="L188" s="281"/>
      <c r="M188" s="270"/>
      <c r="N188" s="270"/>
      <c r="O188" s="270"/>
    </row>
    <row r="189" spans="9:26" ht="15">
      <c r="I189" s="78"/>
      <c r="J189" s="34"/>
      <c r="K189" s="282"/>
      <c r="L189" s="283"/>
      <c r="M189" s="226"/>
      <c r="N189" s="9"/>
      <c r="O189" s="9"/>
      <c r="P189" s="9"/>
      <c r="Q189" s="228"/>
      <c r="R189" s="9"/>
      <c r="S189" s="9"/>
      <c r="T189" s="9"/>
      <c r="U189" s="274"/>
      <c r="V189" s="9"/>
      <c r="W189" s="227"/>
      <c r="Z189" s="69"/>
    </row>
    <row r="190" spans="9:26" ht="15">
      <c r="I190" s="34"/>
      <c r="J190" s="34"/>
      <c r="K190" s="284"/>
      <c r="L190" s="283"/>
      <c r="M190" s="273"/>
      <c r="N190" s="273"/>
      <c r="O190" s="273"/>
      <c r="P190" s="273"/>
      <c r="Q190" s="273"/>
      <c r="R190" s="273"/>
      <c r="S190" s="273"/>
      <c r="T190" s="273"/>
      <c r="U190" s="273"/>
      <c r="V190" s="9"/>
      <c r="W190" s="275"/>
      <c r="X190" s="271"/>
      <c r="Z190" s="69"/>
    </row>
    <row r="191" spans="9:26" ht="15">
      <c r="I191" s="34"/>
      <c r="J191" s="82"/>
      <c r="K191" s="285"/>
      <c r="L191" s="286"/>
      <c r="M191" s="276"/>
      <c r="N191" s="276"/>
      <c r="O191" s="276"/>
      <c r="P191" s="276"/>
      <c r="Q191" s="276"/>
      <c r="R191" s="276"/>
      <c r="S191" s="276"/>
      <c r="T191" s="276"/>
      <c r="U191" s="230"/>
      <c r="V191" s="9"/>
      <c r="W191" s="232"/>
      <c r="X191" s="272"/>
      <c r="Z191" s="69"/>
    </row>
    <row r="192" spans="9:26" ht="15">
      <c r="I192" s="34"/>
      <c r="J192" s="82"/>
      <c r="K192" s="285"/>
      <c r="L192" s="286"/>
      <c r="M192" s="276"/>
      <c r="N192" s="276"/>
      <c r="O192" s="276"/>
      <c r="P192" s="276"/>
      <c r="Q192" s="276"/>
      <c r="R192" s="276"/>
      <c r="S192" s="276"/>
      <c r="T192" s="276"/>
      <c r="U192" s="230"/>
      <c r="V192" s="9"/>
      <c r="W192" s="232"/>
      <c r="X192" s="272"/>
      <c r="Z192" s="69"/>
    </row>
    <row r="193" spans="9:26" ht="15">
      <c r="I193" s="34"/>
      <c r="J193" s="82"/>
      <c r="K193" s="285"/>
      <c r="L193" s="286"/>
      <c r="M193" s="276"/>
      <c r="N193" s="276"/>
      <c r="O193" s="276"/>
      <c r="P193" s="276"/>
      <c r="Q193" s="276"/>
      <c r="R193" s="276"/>
      <c r="S193" s="276"/>
      <c r="T193" s="276"/>
      <c r="U193" s="230"/>
      <c r="V193" s="9"/>
      <c r="W193" s="232"/>
      <c r="X193" s="272"/>
      <c r="Z193" s="69"/>
    </row>
    <row r="194" spans="9:26" ht="15">
      <c r="I194" s="34"/>
      <c r="J194" s="82"/>
      <c r="K194" s="285"/>
      <c r="L194" s="286"/>
      <c r="M194" s="276"/>
      <c r="N194" s="276"/>
      <c r="O194" s="276"/>
      <c r="P194" s="276"/>
      <c r="Q194" s="276"/>
      <c r="R194" s="276"/>
      <c r="S194" s="276"/>
      <c r="T194" s="276"/>
      <c r="U194" s="230"/>
      <c r="V194" s="9"/>
      <c r="W194" s="232"/>
      <c r="X194" s="272"/>
      <c r="Z194" s="69"/>
    </row>
    <row r="195" spans="9:26" ht="15">
      <c r="I195" s="34"/>
      <c r="J195" s="82"/>
      <c r="K195" s="285"/>
      <c r="L195" s="286"/>
      <c r="M195" s="276"/>
      <c r="N195" s="276"/>
      <c r="O195" s="276"/>
      <c r="P195" s="276"/>
      <c r="Q195" s="276"/>
      <c r="R195" s="276"/>
      <c r="S195" s="276"/>
      <c r="T195" s="276"/>
      <c r="U195" s="230"/>
      <c r="V195" s="9"/>
      <c r="W195" s="232"/>
      <c r="X195" s="272"/>
      <c r="Z195" s="69"/>
    </row>
    <row r="196" spans="9:26" ht="15">
      <c r="I196" s="34"/>
      <c r="J196" s="82"/>
      <c r="K196" s="285"/>
      <c r="L196" s="286"/>
      <c r="M196" s="276"/>
      <c r="N196" s="276"/>
      <c r="O196" s="276"/>
      <c r="P196" s="276"/>
      <c r="Q196" s="276"/>
      <c r="R196" s="276"/>
      <c r="S196" s="276"/>
      <c r="T196" s="276"/>
      <c r="U196" s="230"/>
      <c r="V196" s="9"/>
      <c r="W196" s="232"/>
      <c r="X196" s="272"/>
      <c r="Z196" s="69"/>
    </row>
    <row r="197" spans="9:25" ht="15">
      <c r="I197" s="287"/>
      <c r="J197" s="82"/>
      <c r="K197" s="285"/>
      <c r="L197" s="286"/>
      <c r="M197" s="276"/>
      <c r="N197" s="276"/>
      <c r="O197" s="276"/>
      <c r="P197" s="276"/>
      <c r="Q197" s="276"/>
      <c r="R197" s="276"/>
      <c r="S197" s="276"/>
      <c r="T197" s="276"/>
      <c r="U197" s="230"/>
      <c r="V197" s="9"/>
      <c r="W197" s="232"/>
      <c r="X197" s="272"/>
      <c r="Y197" s="165"/>
    </row>
    <row r="198" spans="9:25" ht="15">
      <c r="I198" s="34"/>
      <c r="J198" s="82"/>
      <c r="K198" s="285"/>
      <c r="L198" s="286"/>
      <c r="M198" s="276"/>
      <c r="N198" s="276"/>
      <c r="O198" s="276"/>
      <c r="P198" s="276"/>
      <c r="Q198" s="276"/>
      <c r="R198" s="276"/>
      <c r="S198" s="276"/>
      <c r="T198" s="276"/>
      <c r="U198" s="230"/>
      <c r="V198" s="277"/>
      <c r="W198" s="232"/>
      <c r="X198" s="272"/>
      <c r="Y198" s="165"/>
    </row>
    <row r="199" spans="9:23" ht="15">
      <c r="I199" s="34"/>
      <c r="J199" s="34"/>
      <c r="K199" s="34"/>
      <c r="L199" s="34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9:23" ht="15">
      <c r="I200" s="34"/>
      <c r="J200" s="34"/>
      <c r="K200" s="34"/>
      <c r="L200" s="34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2:23" ht="15"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16" spans="54:58" ht="15">
      <c r="BB216" s="58"/>
      <c r="BC216" s="58"/>
      <c r="BD216" s="58"/>
      <c r="BE216" s="58"/>
      <c r="BF216" s="58"/>
    </row>
    <row r="236" ht="15">
      <c r="BC236" s="60"/>
    </row>
    <row r="237" ht="15">
      <c r="BC237" s="60"/>
    </row>
    <row r="238" ht="15">
      <c r="BC238" s="60"/>
    </row>
    <row r="239" ht="15">
      <c r="BC239" s="60"/>
    </row>
    <row r="240" ht="15">
      <c r="BC240" s="60"/>
    </row>
    <row r="241" ht="15">
      <c r="BC241" s="60"/>
    </row>
    <row r="261" spans="54:58" ht="15">
      <c r="BB261" s="58"/>
      <c r="BC261" s="58"/>
      <c r="BD261" s="58"/>
      <c r="BE261" s="58"/>
      <c r="BF261" s="58"/>
    </row>
    <row r="274" spans="54:58" ht="15">
      <c r="BB274" s="58"/>
      <c r="BC274" s="58"/>
      <c r="BD274" s="58"/>
      <c r="BE274" s="58"/>
      <c r="BF274" s="58"/>
    </row>
    <row r="287" spans="57:58" ht="15">
      <c r="BE287" s="58"/>
      <c r="BF287" s="58"/>
    </row>
    <row r="289" spans="54:56" ht="15">
      <c r="BB289" s="183"/>
      <c r="BC289" s="183"/>
      <c r="BD289" s="183"/>
    </row>
    <row r="314" ht="15">
      <c r="BF314" s="69"/>
    </row>
    <row r="315" ht="15">
      <c r="BF315" s="69"/>
    </row>
    <row r="316" ht="15">
      <c r="BF316" s="69"/>
    </row>
    <row r="317" ht="15">
      <c r="BF317" s="69"/>
    </row>
    <row r="318" ht="15">
      <c r="BF318" s="69"/>
    </row>
    <row r="319" ht="15">
      <c r="BF319" s="69"/>
    </row>
    <row r="320" ht="15">
      <c r="BF320" s="69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209"/>
  <sheetViews>
    <sheetView zoomScale="77" zoomScaleNormal="77" zoomScalePageLayoutView="0" workbookViewId="0" topLeftCell="L1">
      <selection activeCell="AF2" sqref="AF2:AL11"/>
    </sheetView>
  </sheetViews>
  <sheetFormatPr defaultColWidth="9.140625" defaultRowHeight="15"/>
  <cols>
    <col min="1" max="1" width="11.57421875" style="0" bestFit="1" customWidth="1"/>
    <col min="8" max="8" width="11.7109375" style="0" customWidth="1"/>
    <col min="10" max="10" width="10.7109375" style="0" customWidth="1"/>
    <col min="31" max="31" width="3.421875" style="41" customWidth="1"/>
    <col min="32" max="32" width="11.57421875" style="0" customWidth="1"/>
    <col min="38" max="38" width="18.00390625" style="0" customWidth="1"/>
    <col min="39" max="39" width="9.140625" style="9" customWidth="1"/>
  </cols>
  <sheetData>
    <row r="1" spans="1:48" ht="15.75" thickBot="1">
      <c r="A1" s="84" t="s">
        <v>63</v>
      </c>
      <c r="AF1" t="s">
        <v>210</v>
      </c>
      <c r="AN1" s="34"/>
      <c r="AO1" s="34"/>
      <c r="AP1" s="34"/>
      <c r="AQ1" s="34"/>
      <c r="AR1" s="34"/>
      <c r="AS1" s="34"/>
      <c r="AT1" s="34"/>
      <c r="AU1" s="34"/>
      <c r="AV1" s="34"/>
    </row>
    <row r="2" spans="2:48" ht="15">
      <c r="B2" t="s">
        <v>149</v>
      </c>
      <c r="C2" t="s">
        <v>76</v>
      </c>
      <c r="AH2" s="578" t="s">
        <v>102</v>
      </c>
      <c r="AI2" s="579"/>
      <c r="AJ2" s="580"/>
      <c r="AK2" s="383"/>
      <c r="AL2" s="383"/>
      <c r="AM2" s="383"/>
      <c r="AN2" s="34"/>
      <c r="AO2" s="34"/>
      <c r="AP2" s="34"/>
      <c r="AQ2" s="34"/>
      <c r="AR2" s="34"/>
      <c r="AS2" s="34"/>
      <c r="AT2" s="34"/>
      <c r="AU2" s="34"/>
      <c r="AV2" s="34"/>
    </row>
    <row r="3" spans="5:48" ht="15">
      <c r="E3" t="s">
        <v>64</v>
      </c>
      <c r="G3" s="96" t="s">
        <v>65</v>
      </c>
      <c r="H3" s="97" t="s">
        <v>66</v>
      </c>
      <c r="I3" s="98">
        <v>-0.441</v>
      </c>
      <c r="J3" s="99" t="s">
        <v>67</v>
      </c>
      <c r="K3" s="100" t="s">
        <v>68</v>
      </c>
      <c r="L3" s="98">
        <v>51.6054</v>
      </c>
      <c r="AF3" s="17"/>
      <c r="AG3" s="184"/>
      <c r="AH3" s="582" t="s">
        <v>104</v>
      </c>
      <c r="AI3" s="583"/>
      <c r="AJ3" s="186" t="s">
        <v>105</v>
      </c>
      <c r="AK3" s="581"/>
      <c r="AL3" s="581"/>
      <c r="AN3" s="34"/>
      <c r="AO3" s="34"/>
      <c r="AP3" s="34"/>
      <c r="AQ3" s="34"/>
      <c r="AR3" s="34"/>
      <c r="AS3" s="34"/>
      <c r="AT3" s="34"/>
      <c r="AU3" s="34"/>
      <c r="AV3" s="34"/>
    </row>
    <row r="4" spans="1:48" ht="18" thickBot="1">
      <c r="A4" s="9"/>
      <c r="B4" s="9"/>
      <c r="C4" s="9"/>
      <c r="D4" s="9"/>
      <c r="E4" s="9"/>
      <c r="F4" s="9"/>
      <c r="AF4" s="537" t="s">
        <v>204</v>
      </c>
      <c r="AG4" s="538" t="s">
        <v>90</v>
      </c>
      <c r="AH4" s="189" t="s">
        <v>106</v>
      </c>
      <c r="AI4" s="190" t="s">
        <v>107</v>
      </c>
      <c r="AJ4" s="191" t="s">
        <v>107</v>
      </c>
      <c r="AK4" s="354"/>
      <c r="AL4" s="187"/>
      <c r="AN4" s="34"/>
      <c r="AO4" s="34"/>
      <c r="AP4" s="34"/>
      <c r="AQ4" s="34"/>
      <c r="AR4" s="34"/>
      <c r="AS4" s="34"/>
      <c r="AT4" s="34"/>
      <c r="AU4" s="34"/>
      <c r="AV4" s="34"/>
    </row>
    <row r="5" spans="1:48" ht="15.75" thickBot="1">
      <c r="A5" s="1"/>
      <c r="B5" s="151" t="s">
        <v>91</v>
      </c>
      <c r="C5" s="1" t="s">
        <v>94</v>
      </c>
      <c r="D5" s="1"/>
      <c r="E5" s="1"/>
      <c r="F5" s="1"/>
      <c r="G5" s="1"/>
      <c r="H5" s="2"/>
      <c r="I5" s="1" t="s">
        <v>95</v>
      </c>
      <c r="J5" s="1" t="s">
        <v>72</v>
      </c>
      <c r="K5" s="2" t="s">
        <v>96</v>
      </c>
      <c r="L5" s="152" t="s">
        <v>74</v>
      </c>
      <c r="AF5" s="211" t="s">
        <v>18</v>
      </c>
      <c r="AG5" s="212"/>
      <c r="AH5" s="558">
        <v>2.0547</v>
      </c>
      <c r="AI5" s="214">
        <v>0.997</v>
      </c>
      <c r="AJ5" s="215">
        <v>0.9877</v>
      </c>
      <c r="AK5" s="1"/>
      <c r="AL5" s="523" t="s">
        <v>208</v>
      </c>
      <c r="AN5" s="34"/>
      <c r="AO5" s="34"/>
      <c r="AP5" s="34"/>
      <c r="AQ5" s="34"/>
      <c r="AR5" s="34"/>
      <c r="AS5" s="34"/>
      <c r="AT5" s="34"/>
      <c r="AU5" s="34"/>
      <c r="AV5" s="34"/>
    </row>
    <row r="6" spans="1:48" ht="15.75" thickBot="1">
      <c r="A6">
        <v>1</v>
      </c>
      <c r="B6" s="119">
        <v>1.1</v>
      </c>
      <c r="C6" s="102">
        <v>107</v>
      </c>
      <c r="D6" s="102">
        <v>106.5</v>
      </c>
      <c r="E6" s="102">
        <v>107</v>
      </c>
      <c r="F6" s="102">
        <v>108.5</v>
      </c>
      <c r="G6" s="102">
        <v>108</v>
      </c>
      <c r="H6" s="103">
        <v>109</v>
      </c>
      <c r="I6" s="102">
        <f>AVERAGE(C6:H6)</f>
        <v>107.66666666666667</v>
      </c>
      <c r="J6" s="69">
        <f>STDEV(C6:H6)</f>
        <v>0.9831920802501751</v>
      </c>
      <c r="K6" s="7">
        <f>100*(J6/I6)</f>
        <v>0.9131814986843731</v>
      </c>
      <c r="L6" s="104">
        <f aca="true" t="shared" si="0" ref="L6:L15">$I$3*I6+$L$3</f>
        <v>4.124400000000001</v>
      </c>
      <c r="AF6" s="199" t="s">
        <v>3</v>
      </c>
      <c r="AG6" s="184"/>
      <c r="AH6" s="201">
        <v>1.7841</v>
      </c>
      <c r="AI6" s="202">
        <v>0.9949</v>
      </c>
      <c r="AJ6" s="203">
        <v>0.9954</v>
      </c>
      <c r="AL6" s="523" t="s">
        <v>208</v>
      </c>
      <c r="AN6" s="37"/>
      <c r="AO6" s="34"/>
      <c r="AP6" s="34"/>
      <c r="AQ6" s="34"/>
      <c r="AR6" s="34"/>
      <c r="AS6" s="34"/>
      <c r="AT6" s="34"/>
      <c r="AU6" s="34"/>
      <c r="AV6" s="34"/>
    </row>
    <row r="7" spans="1:48" ht="15">
      <c r="A7">
        <v>2</v>
      </c>
      <c r="B7" s="119">
        <v>2.22</v>
      </c>
      <c r="C7" s="102">
        <v>106</v>
      </c>
      <c r="D7" s="102">
        <v>106</v>
      </c>
      <c r="E7" s="102">
        <v>106</v>
      </c>
      <c r="F7" s="102">
        <v>105</v>
      </c>
      <c r="G7" s="102">
        <v>104</v>
      </c>
      <c r="H7" s="103">
        <v>107</v>
      </c>
      <c r="I7" s="102">
        <f aca="true" t="shared" si="1" ref="I7:I15">AVERAGE(C7:H7)</f>
        <v>105.66666666666667</v>
      </c>
      <c r="J7" s="69">
        <f aca="true" t="shared" si="2" ref="J7:J15">STDEV(C7:H7)</f>
        <v>1.0327955589886446</v>
      </c>
      <c r="K7" s="7">
        <f aca="true" t="shared" si="3" ref="K7:K15">100*(J7/I7)</f>
        <v>0.9774090463614932</v>
      </c>
      <c r="L7" s="104">
        <f t="shared" si="0"/>
        <v>5.006399999999999</v>
      </c>
      <c r="AF7" s="192" t="s">
        <v>6</v>
      </c>
      <c r="AG7" s="193" t="s">
        <v>108</v>
      </c>
      <c r="AH7" s="194">
        <v>0.9954</v>
      </c>
      <c r="AI7" s="195">
        <v>0.9973</v>
      </c>
      <c r="AJ7" s="196">
        <v>0.996</v>
      </c>
      <c r="AK7" s="197"/>
      <c r="AL7" s="561" t="s">
        <v>209</v>
      </c>
      <c r="AN7" s="37"/>
      <c r="AO7" s="34"/>
      <c r="AP7" s="34"/>
      <c r="AQ7" s="34"/>
      <c r="AR7" s="34"/>
      <c r="AS7" s="34"/>
      <c r="AT7" s="34"/>
      <c r="AU7" s="416"/>
      <c r="AV7" s="34"/>
    </row>
    <row r="8" spans="1:48" ht="15">
      <c r="A8">
        <v>3</v>
      </c>
      <c r="B8" s="119">
        <v>4.4</v>
      </c>
      <c r="C8" s="102">
        <v>95</v>
      </c>
      <c r="D8" s="102">
        <v>96.5</v>
      </c>
      <c r="E8" s="102">
        <v>96.5</v>
      </c>
      <c r="F8" s="102">
        <v>97.5</v>
      </c>
      <c r="G8" s="102">
        <v>98</v>
      </c>
      <c r="H8" s="103">
        <v>94</v>
      </c>
      <c r="I8" s="102">
        <f t="shared" si="1"/>
        <v>96.25</v>
      </c>
      <c r="J8" s="69">
        <f t="shared" si="2"/>
        <v>1.5083103128998356</v>
      </c>
      <c r="K8" s="7">
        <f t="shared" si="3"/>
        <v>1.567075649766063</v>
      </c>
      <c r="L8" s="104">
        <f t="shared" si="0"/>
        <v>9.159150000000004</v>
      </c>
      <c r="M8" s="70"/>
      <c r="N8" s="69"/>
      <c r="AF8" s="199"/>
      <c r="AG8" s="200" t="s">
        <v>108</v>
      </c>
      <c r="AH8" s="201">
        <v>0.9968</v>
      </c>
      <c r="AI8" s="202">
        <v>0.9978</v>
      </c>
      <c r="AJ8" s="203">
        <v>0.9973</v>
      </c>
      <c r="AL8" s="561" t="s">
        <v>209</v>
      </c>
      <c r="AN8" s="37"/>
      <c r="AO8" s="34"/>
      <c r="AP8" s="34"/>
      <c r="AQ8" s="34"/>
      <c r="AR8" s="34"/>
      <c r="AS8" s="34"/>
      <c r="AT8" s="34"/>
      <c r="AU8" s="416"/>
      <c r="AV8" s="34"/>
    </row>
    <row r="9" spans="1:48" ht="15">
      <c r="A9">
        <v>4</v>
      </c>
      <c r="B9" s="119">
        <v>5.36</v>
      </c>
      <c r="C9" s="102">
        <v>91</v>
      </c>
      <c r="D9" s="102">
        <v>91</v>
      </c>
      <c r="E9" s="102">
        <v>91</v>
      </c>
      <c r="F9" s="102">
        <v>91.5</v>
      </c>
      <c r="G9" s="102">
        <v>91.5</v>
      </c>
      <c r="H9" s="103">
        <v>91.5</v>
      </c>
      <c r="I9" s="102">
        <f t="shared" si="1"/>
        <v>91.25</v>
      </c>
      <c r="J9" s="69">
        <f t="shared" si="2"/>
        <v>0.27386127875258304</v>
      </c>
      <c r="K9" s="7">
        <f t="shared" si="3"/>
        <v>0.3001219493178992</v>
      </c>
      <c r="L9" s="104">
        <f t="shared" si="0"/>
        <v>11.364150000000002</v>
      </c>
      <c r="M9" s="70"/>
      <c r="N9" s="69"/>
      <c r="AE9" s="555"/>
      <c r="AF9" s="1"/>
      <c r="AG9" s="204" t="s">
        <v>110</v>
      </c>
      <c r="AH9" s="205">
        <v>0.9957</v>
      </c>
      <c r="AI9" s="206">
        <v>0.9986</v>
      </c>
      <c r="AJ9" s="207">
        <v>0.9973</v>
      </c>
      <c r="AK9" s="205">
        <f>AVERAGE(AH7:AH9)</f>
        <v>0.9959666666666666</v>
      </c>
      <c r="AL9" s="561" t="s">
        <v>209</v>
      </c>
      <c r="AN9" s="37"/>
      <c r="AO9" s="34"/>
      <c r="AP9" s="34"/>
      <c r="AQ9" s="34"/>
      <c r="AR9" s="34"/>
      <c r="AS9" s="34"/>
      <c r="AT9" s="34"/>
      <c r="AU9" s="416"/>
      <c r="AV9" s="34"/>
    </row>
    <row r="10" spans="1:48" ht="15">
      <c r="A10">
        <v>5</v>
      </c>
      <c r="B10" s="119">
        <v>6</v>
      </c>
      <c r="C10" s="102">
        <v>88</v>
      </c>
      <c r="D10" s="102">
        <v>87</v>
      </c>
      <c r="E10" s="102">
        <v>89</v>
      </c>
      <c r="F10" s="102">
        <v>89.5</v>
      </c>
      <c r="G10" s="102">
        <v>86.5</v>
      </c>
      <c r="H10" s="103">
        <v>83.8</v>
      </c>
      <c r="I10" s="102">
        <f t="shared" si="1"/>
        <v>87.3</v>
      </c>
      <c r="J10" s="69">
        <f t="shared" si="2"/>
        <v>2.059126028197401</v>
      </c>
      <c r="K10" s="7">
        <f t="shared" si="3"/>
        <v>2.358678153719818</v>
      </c>
      <c r="L10" s="104">
        <f t="shared" si="0"/>
        <v>13.106100000000005</v>
      </c>
      <c r="M10" s="70"/>
      <c r="N10" s="69"/>
      <c r="AF10" s="209" t="s">
        <v>50</v>
      </c>
      <c r="AG10" s="208"/>
      <c r="AH10" s="205">
        <v>0.9211</v>
      </c>
      <c r="AI10" s="206">
        <v>0.9974</v>
      </c>
      <c r="AJ10" s="207">
        <v>0.9969</v>
      </c>
      <c r="AK10" s="1"/>
      <c r="AL10" s="561" t="s">
        <v>209</v>
      </c>
      <c r="AN10" s="37"/>
      <c r="AO10" s="34"/>
      <c r="AP10" s="34"/>
      <c r="AQ10" s="34"/>
      <c r="AR10" s="34"/>
      <c r="AS10" s="34"/>
      <c r="AT10" s="34"/>
      <c r="AU10" s="416"/>
      <c r="AV10" s="34"/>
    </row>
    <row r="11" spans="1:48" ht="15.75" thickBot="1">
      <c r="A11">
        <v>6</v>
      </c>
      <c r="B11" s="119">
        <v>9.79</v>
      </c>
      <c r="C11" s="102">
        <v>67</v>
      </c>
      <c r="D11" s="102">
        <v>74.5</v>
      </c>
      <c r="E11" s="102">
        <v>75</v>
      </c>
      <c r="F11" s="102">
        <v>73</v>
      </c>
      <c r="G11" s="102">
        <v>70</v>
      </c>
      <c r="H11" s="103">
        <v>68</v>
      </c>
      <c r="I11" s="102">
        <f t="shared" si="1"/>
        <v>71.25</v>
      </c>
      <c r="J11" s="69">
        <f t="shared" si="2"/>
        <v>3.4022051672408</v>
      </c>
      <c r="K11" s="7">
        <f t="shared" si="3"/>
        <v>4.775024796127438</v>
      </c>
      <c r="L11" s="104">
        <f t="shared" si="0"/>
        <v>20.184150000000002</v>
      </c>
      <c r="M11" s="70"/>
      <c r="N11" s="69"/>
      <c r="AF11" s="354" t="s">
        <v>4</v>
      </c>
      <c r="AG11" s="562"/>
      <c r="AH11" s="563">
        <v>0.9615</v>
      </c>
      <c r="AI11" s="564">
        <v>0.9965</v>
      </c>
      <c r="AJ11" s="565">
        <v>0.9951</v>
      </c>
      <c r="AK11" s="187"/>
      <c r="AL11" s="566" t="s">
        <v>209</v>
      </c>
      <c r="AN11" s="37"/>
      <c r="AO11" s="34"/>
      <c r="AP11" s="34"/>
      <c r="AQ11" s="34"/>
      <c r="AR11" s="34"/>
      <c r="AS11" s="34"/>
      <c r="AT11" s="34"/>
      <c r="AU11" s="416"/>
      <c r="AV11" s="34"/>
    </row>
    <row r="12" spans="1:48" ht="15">
      <c r="A12">
        <v>7</v>
      </c>
      <c r="B12" s="119">
        <v>11.72</v>
      </c>
      <c r="C12" s="102">
        <v>64.5</v>
      </c>
      <c r="D12" s="102">
        <v>68</v>
      </c>
      <c r="E12" s="102">
        <v>69</v>
      </c>
      <c r="F12" s="102">
        <v>68.5</v>
      </c>
      <c r="G12" s="102">
        <v>69</v>
      </c>
      <c r="H12" s="103">
        <v>66</v>
      </c>
      <c r="I12" s="102">
        <f t="shared" si="1"/>
        <v>67.5</v>
      </c>
      <c r="J12" s="69">
        <f t="shared" si="2"/>
        <v>1.8439088914585775</v>
      </c>
      <c r="K12" s="7">
        <f t="shared" si="3"/>
        <v>2.7317168762349295</v>
      </c>
      <c r="L12" s="104">
        <f t="shared" si="0"/>
        <v>21.8379</v>
      </c>
      <c r="M12" s="70"/>
      <c r="N12" s="69"/>
      <c r="AE12" s="34"/>
      <c r="AF12" s="9"/>
      <c r="AG12" s="9"/>
      <c r="AH12" s="559"/>
      <c r="AI12" s="560"/>
      <c r="AJ12" s="560"/>
      <c r="AK12" s="559"/>
      <c r="AL12" s="517"/>
      <c r="AN12" s="37"/>
      <c r="AO12" s="34"/>
      <c r="AP12" s="34"/>
      <c r="AQ12" s="34"/>
      <c r="AR12" s="34"/>
      <c r="AS12" s="34"/>
      <c r="AT12" s="34"/>
      <c r="AU12" s="416"/>
      <c r="AV12" s="34"/>
    </row>
    <row r="13" spans="1:48" ht="15">
      <c r="A13">
        <v>8</v>
      </c>
      <c r="B13" s="119">
        <v>12.98</v>
      </c>
      <c r="C13" s="102">
        <v>54</v>
      </c>
      <c r="D13" s="102">
        <v>56.5</v>
      </c>
      <c r="E13" s="102">
        <v>60</v>
      </c>
      <c r="F13" s="102">
        <v>58.5</v>
      </c>
      <c r="G13" s="102">
        <v>58.5</v>
      </c>
      <c r="H13" s="103">
        <v>55</v>
      </c>
      <c r="I13" s="102">
        <f t="shared" si="1"/>
        <v>57.083333333333336</v>
      </c>
      <c r="J13" s="69">
        <f t="shared" si="2"/>
        <v>2.3112045921265096</v>
      </c>
      <c r="K13" s="7">
        <f t="shared" si="3"/>
        <v>4.04882556284936</v>
      </c>
      <c r="L13" s="104">
        <f t="shared" si="0"/>
        <v>26.43165</v>
      </c>
      <c r="M13" s="70"/>
      <c r="N13" s="69"/>
      <c r="AF13" s="9"/>
      <c r="AG13" s="9"/>
      <c r="AH13" s="9"/>
      <c r="AI13" s="9"/>
      <c r="AJ13" s="9"/>
      <c r="AK13" s="9"/>
      <c r="AL13" s="9"/>
      <c r="AN13" s="37"/>
      <c r="AO13" s="34"/>
      <c r="AP13" s="34"/>
      <c r="AQ13" s="34"/>
      <c r="AR13" s="34"/>
      <c r="AS13" s="34"/>
      <c r="AT13" s="34"/>
      <c r="AU13" s="416"/>
      <c r="AV13" s="34"/>
    </row>
    <row r="14" spans="1:48" ht="15">
      <c r="A14">
        <v>9</v>
      </c>
      <c r="B14" s="119">
        <v>14.07</v>
      </c>
      <c r="C14" s="102">
        <v>47</v>
      </c>
      <c r="D14" s="102">
        <v>46</v>
      </c>
      <c r="E14" s="102">
        <v>48.5</v>
      </c>
      <c r="F14" s="102">
        <v>52</v>
      </c>
      <c r="G14" s="102">
        <v>46.5</v>
      </c>
      <c r="H14" s="103">
        <v>46.5</v>
      </c>
      <c r="I14" s="102">
        <f t="shared" si="1"/>
        <v>47.75</v>
      </c>
      <c r="J14" s="69">
        <f t="shared" si="2"/>
        <v>2.252776065213762</v>
      </c>
      <c r="K14" s="7">
        <f t="shared" si="3"/>
        <v>4.717855633955522</v>
      </c>
      <c r="L14" s="104">
        <f t="shared" si="0"/>
        <v>30.547650000000004</v>
      </c>
      <c r="M14" s="70"/>
      <c r="N14" s="69"/>
      <c r="AF14" s="9"/>
      <c r="AG14" s="9"/>
      <c r="AH14" s="9"/>
      <c r="AI14" s="9"/>
      <c r="AJ14" s="9"/>
      <c r="AK14" s="9"/>
      <c r="AL14" s="9"/>
      <c r="AN14" s="37"/>
      <c r="AO14" s="34"/>
      <c r="AP14" s="34"/>
      <c r="AQ14" s="34"/>
      <c r="AR14" s="34"/>
      <c r="AS14" s="34"/>
      <c r="AT14" s="34"/>
      <c r="AU14" s="416"/>
      <c r="AV14" s="34"/>
    </row>
    <row r="15" spans="1:48" ht="15">
      <c r="A15" s="1">
        <v>10</v>
      </c>
      <c r="B15" s="119">
        <v>16.18</v>
      </c>
      <c r="C15" s="107">
        <v>41.5</v>
      </c>
      <c r="D15" s="107">
        <v>40</v>
      </c>
      <c r="E15" s="107">
        <v>40.5</v>
      </c>
      <c r="F15" s="107">
        <v>41</v>
      </c>
      <c r="G15" s="107">
        <v>46.5</v>
      </c>
      <c r="H15" s="108">
        <v>44</v>
      </c>
      <c r="I15" s="107">
        <f t="shared" si="1"/>
        <v>42.25</v>
      </c>
      <c r="J15" s="74">
        <f t="shared" si="2"/>
        <v>2.5049950099750697</v>
      </c>
      <c r="K15" s="33">
        <f t="shared" si="3"/>
        <v>5.928982272130343</v>
      </c>
      <c r="L15" s="109">
        <f t="shared" si="0"/>
        <v>32.973150000000004</v>
      </c>
      <c r="M15" s="70"/>
      <c r="N15" s="69"/>
      <c r="AN15" s="37"/>
      <c r="AO15" s="34"/>
      <c r="AP15" s="34"/>
      <c r="AQ15" s="34"/>
      <c r="AR15" s="34"/>
      <c r="AS15" s="34"/>
      <c r="AT15" s="34"/>
      <c r="AU15" s="416"/>
      <c r="AV15" s="34"/>
    </row>
    <row r="16" spans="13:48" ht="15">
      <c r="M16" s="70"/>
      <c r="N16" s="69"/>
      <c r="AN16" s="34"/>
      <c r="AO16" s="34"/>
      <c r="AP16" s="34"/>
      <c r="AQ16" s="34"/>
      <c r="AR16" s="34"/>
      <c r="AS16" s="34"/>
      <c r="AT16" s="34"/>
      <c r="AU16" s="416"/>
      <c r="AV16" s="34"/>
    </row>
    <row r="17" spans="13:48" ht="15">
      <c r="M17" s="70"/>
      <c r="N17" s="69"/>
      <c r="AN17" s="34"/>
      <c r="AO17" s="34"/>
      <c r="AP17" s="34"/>
      <c r="AQ17" s="34"/>
      <c r="AR17" s="34"/>
      <c r="AS17" s="34"/>
      <c r="AT17" s="34"/>
      <c r="AU17" s="34"/>
      <c r="AV17" s="34"/>
    </row>
    <row r="18" spans="33:48" ht="15"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</row>
    <row r="19" spans="33:48" ht="15">
      <c r="AG19" s="34"/>
      <c r="AH19" s="262"/>
      <c r="AI19" s="37"/>
      <c r="AJ19" s="37"/>
      <c r="AK19" s="37"/>
      <c r="AL19" s="37"/>
      <c r="AM19" s="37"/>
      <c r="AN19" s="37"/>
      <c r="AO19" s="37"/>
      <c r="AP19" s="37"/>
      <c r="AQ19" s="37"/>
      <c r="AR19" s="83"/>
      <c r="AS19" s="35"/>
      <c r="AT19" s="34"/>
      <c r="AU19" s="34"/>
      <c r="AV19" s="34"/>
    </row>
    <row r="20" spans="33:48" ht="15">
      <c r="AG20" s="34"/>
      <c r="AH20" s="262"/>
      <c r="AI20" s="37"/>
      <c r="AJ20" s="37"/>
      <c r="AK20" s="37"/>
      <c r="AL20" s="37"/>
      <c r="AM20" s="37"/>
      <c r="AN20" s="37"/>
      <c r="AO20" s="37"/>
      <c r="AP20" s="37"/>
      <c r="AQ20" s="37"/>
      <c r="AR20" s="83"/>
      <c r="AS20" s="35"/>
      <c r="AT20" s="37"/>
      <c r="AU20" s="34"/>
      <c r="AV20" s="34"/>
    </row>
    <row r="21" spans="1:48" ht="15">
      <c r="A21" s="84" t="s">
        <v>3</v>
      </c>
      <c r="AG21" s="34"/>
      <c r="AH21" s="262"/>
      <c r="AI21" s="37"/>
      <c r="AJ21" s="37"/>
      <c r="AK21" s="37"/>
      <c r="AL21" s="37"/>
      <c r="AM21" s="37"/>
      <c r="AN21" s="37"/>
      <c r="AO21" s="37"/>
      <c r="AP21" s="37"/>
      <c r="AQ21" s="37"/>
      <c r="AR21" s="83"/>
      <c r="AS21" s="35"/>
      <c r="AT21" s="37"/>
      <c r="AU21" s="34"/>
      <c r="AV21" s="34"/>
    </row>
    <row r="22" spans="2:48" ht="15">
      <c r="B22" t="s">
        <v>149</v>
      </c>
      <c r="C22" t="s">
        <v>76</v>
      </c>
      <c r="E22" t="s">
        <v>99</v>
      </c>
      <c r="U22" s="386"/>
      <c r="V22" s="386"/>
      <c r="AG22" s="34"/>
      <c r="AH22" s="262"/>
      <c r="AI22" s="34"/>
      <c r="AJ22" s="34"/>
      <c r="AK22" s="34"/>
      <c r="AL22" s="34"/>
      <c r="AM22" s="34"/>
      <c r="AN22" s="34"/>
      <c r="AO22" s="34"/>
      <c r="AP22" s="34"/>
      <c r="AQ22" s="34"/>
      <c r="AR22" s="83"/>
      <c r="AS22" s="35"/>
      <c r="AT22" s="37"/>
      <c r="AU22" s="34"/>
      <c r="AV22" s="34"/>
    </row>
    <row r="23" spans="21:48" ht="15">
      <c r="U23" s="260"/>
      <c r="V23" s="34"/>
      <c r="W23" s="82"/>
      <c r="X23" s="34"/>
      <c r="Y23" s="34"/>
      <c r="Z23" s="34"/>
      <c r="AA23" s="34"/>
      <c r="AG23" s="34"/>
      <c r="AH23" s="262"/>
      <c r="AI23" s="37"/>
      <c r="AJ23" s="37"/>
      <c r="AK23" s="37"/>
      <c r="AL23" s="37"/>
      <c r="AM23" s="37"/>
      <c r="AN23" s="37"/>
      <c r="AO23" s="37"/>
      <c r="AP23" s="37"/>
      <c r="AQ23" s="37"/>
      <c r="AR23" s="83"/>
      <c r="AS23" s="35"/>
      <c r="AT23" s="37"/>
      <c r="AU23" s="34"/>
      <c r="AV23" s="34"/>
    </row>
    <row r="24" spans="1:48" ht="15">
      <c r="A24" s="1"/>
      <c r="B24" s="151" t="s">
        <v>91</v>
      </c>
      <c r="C24" s="1"/>
      <c r="D24" s="1"/>
      <c r="E24" s="1"/>
      <c r="F24" s="1"/>
      <c r="G24" s="1"/>
      <c r="H24" s="1"/>
      <c r="I24" s="1"/>
      <c r="J24" s="1"/>
      <c r="K24" s="2"/>
      <c r="L24" s="1" t="s">
        <v>100</v>
      </c>
      <c r="U24" s="34"/>
      <c r="V24" s="34"/>
      <c r="W24" s="34"/>
      <c r="X24" s="34"/>
      <c r="Y24" s="34"/>
      <c r="Z24" s="34"/>
      <c r="AA24" s="34"/>
      <c r="AG24" s="34"/>
      <c r="AH24" s="262"/>
      <c r="AI24" s="37"/>
      <c r="AJ24" s="37"/>
      <c r="AK24" s="37"/>
      <c r="AL24" s="37"/>
      <c r="AM24" s="37"/>
      <c r="AN24" s="37"/>
      <c r="AO24" s="37"/>
      <c r="AP24" s="37"/>
      <c r="AQ24" s="37"/>
      <c r="AR24" s="83"/>
      <c r="AS24" s="35"/>
      <c r="AT24" s="37"/>
      <c r="AU24" s="34"/>
      <c r="AV24" s="34"/>
    </row>
    <row r="25" spans="2:51" ht="15">
      <c r="B25" s="119">
        <v>0</v>
      </c>
      <c r="C25" s="102"/>
      <c r="D25" s="102"/>
      <c r="E25" s="102"/>
      <c r="F25" s="102"/>
      <c r="G25" s="102"/>
      <c r="H25" s="102"/>
      <c r="I25" s="102"/>
      <c r="J25" s="102"/>
      <c r="K25" s="103"/>
      <c r="U25" s="34"/>
      <c r="V25" s="34"/>
      <c r="W25" s="34"/>
      <c r="X25" s="262"/>
      <c r="Y25" s="37"/>
      <c r="Z25" s="37"/>
      <c r="AA25" s="37"/>
      <c r="AG25" s="34"/>
      <c r="AH25" s="262"/>
      <c r="AI25" s="37"/>
      <c r="AJ25" s="37"/>
      <c r="AK25" s="37"/>
      <c r="AL25" s="37"/>
      <c r="AM25" s="37"/>
      <c r="AN25" s="37"/>
      <c r="AO25" s="37"/>
      <c r="AP25" s="37"/>
      <c r="AQ25" s="37"/>
      <c r="AR25" s="83"/>
      <c r="AS25" s="35"/>
      <c r="AT25" s="37"/>
      <c r="AU25" s="34"/>
      <c r="AV25" s="34"/>
      <c r="AX25" s="60"/>
      <c r="AY25" s="60"/>
    </row>
    <row r="26" spans="1:51" ht="15">
      <c r="A26">
        <v>1</v>
      </c>
      <c r="B26" s="119">
        <v>1.1</v>
      </c>
      <c r="C26" s="102">
        <v>3.7</v>
      </c>
      <c r="D26" s="102">
        <v>3.2</v>
      </c>
      <c r="E26" s="102">
        <v>3.6</v>
      </c>
      <c r="F26" s="102">
        <v>3.4</v>
      </c>
      <c r="G26" s="102">
        <v>3.6</v>
      </c>
      <c r="H26" s="102">
        <v>3.8</v>
      </c>
      <c r="I26" s="102">
        <v>3.9</v>
      </c>
      <c r="J26" s="102">
        <v>4</v>
      </c>
      <c r="K26" s="103">
        <v>4.3</v>
      </c>
      <c r="L26" s="70">
        <f aca="true" t="shared" si="4" ref="L26:L35">AVERAGE(C26:K26)</f>
        <v>3.7222222222222223</v>
      </c>
      <c r="U26" s="34"/>
      <c r="V26" s="34"/>
      <c r="W26" s="34"/>
      <c r="X26" s="262"/>
      <c r="Y26" s="37"/>
      <c r="Z26" s="37"/>
      <c r="AA26" s="37"/>
      <c r="AG26" s="34"/>
      <c r="AH26" s="262"/>
      <c r="AI26" s="37"/>
      <c r="AJ26" s="37"/>
      <c r="AK26" s="37"/>
      <c r="AL26" s="37"/>
      <c r="AM26" s="37"/>
      <c r="AN26" s="37"/>
      <c r="AO26" s="37"/>
      <c r="AP26" s="37"/>
      <c r="AQ26" s="37"/>
      <c r="AR26" s="83"/>
      <c r="AS26" s="35"/>
      <c r="AT26" s="37"/>
      <c r="AU26" s="34"/>
      <c r="AV26" s="34"/>
      <c r="AY26" s="60"/>
    </row>
    <row r="27" spans="1:51" ht="15">
      <c r="A27">
        <v>2</v>
      </c>
      <c r="B27" s="119">
        <v>2.22</v>
      </c>
      <c r="C27" s="102">
        <v>5</v>
      </c>
      <c r="D27" s="102">
        <v>4.7</v>
      </c>
      <c r="E27" s="102">
        <v>4.6</v>
      </c>
      <c r="F27" s="102">
        <v>5</v>
      </c>
      <c r="G27" s="102">
        <v>4.7</v>
      </c>
      <c r="H27" s="102">
        <v>5.4</v>
      </c>
      <c r="I27" s="102">
        <v>5</v>
      </c>
      <c r="J27" s="102">
        <v>6</v>
      </c>
      <c r="K27" s="103">
        <v>4.8</v>
      </c>
      <c r="L27" s="70">
        <f t="shared" si="4"/>
        <v>5.022222222222222</v>
      </c>
      <c r="U27" s="34"/>
      <c r="V27" s="262"/>
      <c r="W27" s="34"/>
      <c r="X27" s="262"/>
      <c r="Y27" s="37"/>
      <c r="Z27" s="37"/>
      <c r="AA27" s="37"/>
      <c r="AG27" s="34"/>
      <c r="AH27" s="262"/>
      <c r="AI27" s="37"/>
      <c r="AJ27" s="37"/>
      <c r="AK27" s="37"/>
      <c r="AL27" s="37"/>
      <c r="AM27" s="37"/>
      <c r="AN27" s="37"/>
      <c r="AO27" s="37"/>
      <c r="AP27" s="37"/>
      <c r="AQ27" s="37"/>
      <c r="AR27" s="83"/>
      <c r="AS27" s="35"/>
      <c r="AT27" s="37"/>
      <c r="AU27" s="34"/>
      <c r="AV27" s="34"/>
      <c r="AW27" s="127"/>
      <c r="AX27" s="128"/>
      <c r="AY27" s="129"/>
    </row>
    <row r="28" spans="1:51" ht="15">
      <c r="A28">
        <v>3</v>
      </c>
      <c r="B28" s="119">
        <v>4.4</v>
      </c>
      <c r="C28" s="102">
        <v>10.4</v>
      </c>
      <c r="D28" s="102">
        <v>9.7</v>
      </c>
      <c r="E28" s="102">
        <v>9</v>
      </c>
      <c r="F28" s="102">
        <v>9.5</v>
      </c>
      <c r="G28" s="102">
        <v>8.1</v>
      </c>
      <c r="H28" s="102">
        <v>8.3</v>
      </c>
      <c r="I28" s="102">
        <v>9</v>
      </c>
      <c r="J28" s="102">
        <v>9.2</v>
      </c>
      <c r="K28" s="103">
        <v>9.4</v>
      </c>
      <c r="L28" s="70">
        <f t="shared" si="4"/>
        <v>9.177777777777779</v>
      </c>
      <c r="U28" s="34"/>
      <c r="V28" s="262"/>
      <c r="W28" s="34"/>
      <c r="X28" s="262"/>
      <c r="Y28" s="37"/>
      <c r="Z28" s="37"/>
      <c r="AA28" s="37"/>
      <c r="AG28" s="34"/>
      <c r="AH28" s="262"/>
      <c r="AI28" s="37"/>
      <c r="AJ28" s="37"/>
      <c r="AK28" s="37"/>
      <c r="AL28" s="37"/>
      <c r="AM28" s="37"/>
      <c r="AN28" s="37"/>
      <c r="AO28" s="37"/>
      <c r="AP28" s="37"/>
      <c r="AQ28" s="37"/>
      <c r="AR28" s="83"/>
      <c r="AS28" s="35"/>
      <c r="AT28" s="37"/>
      <c r="AU28" s="34"/>
      <c r="AV28" s="34"/>
      <c r="AW28" s="127"/>
      <c r="AX28" s="130"/>
      <c r="AY28" s="131"/>
    </row>
    <row r="29" spans="1:51" ht="15">
      <c r="A29">
        <v>4</v>
      </c>
      <c r="B29" s="119">
        <v>5.36</v>
      </c>
      <c r="C29" s="102">
        <v>10.5</v>
      </c>
      <c r="D29" s="102">
        <v>9.9</v>
      </c>
      <c r="E29" s="102">
        <v>10.1</v>
      </c>
      <c r="F29" s="102">
        <v>10.6</v>
      </c>
      <c r="G29" s="102">
        <v>10.9</v>
      </c>
      <c r="H29" s="102">
        <v>10.3</v>
      </c>
      <c r="I29" s="102">
        <v>10.5</v>
      </c>
      <c r="J29" s="102">
        <v>10.8</v>
      </c>
      <c r="K29" s="103">
        <v>10.4</v>
      </c>
      <c r="L29" s="70">
        <f t="shared" si="4"/>
        <v>10.444444444444445</v>
      </c>
      <c r="U29" s="34"/>
      <c r="V29" s="262"/>
      <c r="W29" s="34"/>
      <c r="X29" s="262"/>
      <c r="Y29" s="37"/>
      <c r="Z29" s="37"/>
      <c r="AA29" s="37"/>
      <c r="AG29" s="34"/>
      <c r="AH29" s="262"/>
      <c r="AI29" s="37"/>
      <c r="AJ29" s="37"/>
      <c r="AK29" s="37"/>
      <c r="AL29" s="37"/>
      <c r="AM29" s="37"/>
      <c r="AN29" s="37"/>
      <c r="AO29" s="37"/>
      <c r="AP29" s="37"/>
      <c r="AQ29" s="37"/>
      <c r="AR29" s="83"/>
      <c r="AS29" s="35"/>
      <c r="AT29" s="37"/>
      <c r="AU29" s="34"/>
      <c r="AV29" s="34"/>
      <c r="AW29" s="127"/>
      <c r="AX29" s="130"/>
      <c r="AY29" s="131"/>
    </row>
    <row r="30" spans="1:51" ht="15">
      <c r="A30">
        <v>5</v>
      </c>
      <c r="B30" s="119">
        <v>6</v>
      </c>
      <c r="C30" s="102">
        <v>11.6</v>
      </c>
      <c r="D30" s="102">
        <v>12</v>
      </c>
      <c r="E30" s="102">
        <v>11.7</v>
      </c>
      <c r="F30" s="102">
        <v>11.8</v>
      </c>
      <c r="G30" s="102">
        <v>11.9</v>
      </c>
      <c r="H30" s="102">
        <v>11.8</v>
      </c>
      <c r="I30" s="102">
        <v>12</v>
      </c>
      <c r="J30" s="102">
        <v>12.5</v>
      </c>
      <c r="K30" s="103">
        <v>11.9</v>
      </c>
      <c r="L30" s="70">
        <f t="shared" si="4"/>
        <v>11.911111111111111</v>
      </c>
      <c r="U30" s="34"/>
      <c r="V30" s="262"/>
      <c r="W30" s="34"/>
      <c r="X30" s="262"/>
      <c r="Y30" s="37"/>
      <c r="Z30" s="37"/>
      <c r="AA30" s="37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127"/>
      <c r="AX30" s="130"/>
      <c r="AY30" s="131"/>
    </row>
    <row r="31" spans="1:51" ht="15">
      <c r="A31">
        <v>6</v>
      </c>
      <c r="B31" s="119">
        <v>9.79</v>
      </c>
      <c r="C31" s="102">
        <v>19.7</v>
      </c>
      <c r="D31" s="102">
        <v>18.6</v>
      </c>
      <c r="E31" s="102">
        <v>19.4</v>
      </c>
      <c r="F31" s="102">
        <v>19.7</v>
      </c>
      <c r="G31" s="102">
        <v>17.9</v>
      </c>
      <c r="H31" s="102">
        <v>18</v>
      </c>
      <c r="I31" s="102">
        <v>17.5</v>
      </c>
      <c r="J31" s="102">
        <v>17.9</v>
      </c>
      <c r="K31" s="103">
        <v>18.5</v>
      </c>
      <c r="L31" s="70">
        <f t="shared" si="4"/>
        <v>18.577777777777776</v>
      </c>
      <c r="U31" s="34"/>
      <c r="V31" s="262"/>
      <c r="W31" s="34"/>
      <c r="X31" s="262"/>
      <c r="Y31" s="37"/>
      <c r="Z31" s="37"/>
      <c r="AA31" s="37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127"/>
      <c r="AX31" s="130"/>
      <c r="AY31" s="131"/>
    </row>
    <row r="32" spans="1:51" ht="15">
      <c r="A32">
        <v>8</v>
      </c>
      <c r="B32" s="119">
        <v>12.98</v>
      </c>
      <c r="C32" s="102">
        <v>23.3</v>
      </c>
      <c r="D32" s="102">
        <v>22.7</v>
      </c>
      <c r="E32" s="102">
        <v>23.1</v>
      </c>
      <c r="F32" s="102">
        <v>22.5</v>
      </c>
      <c r="G32" s="102">
        <v>24.7</v>
      </c>
      <c r="H32" s="102">
        <v>26</v>
      </c>
      <c r="I32" s="102">
        <v>23.4</v>
      </c>
      <c r="J32" s="102">
        <v>24</v>
      </c>
      <c r="K32" s="103">
        <v>23.5</v>
      </c>
      <c r="L32" s="70">
        <f t="shared" si="4"/>
        <v>23.68888888888889</v>
      </c>
      <c r="U32" s="34"/>
      <c r="V32" s="262"/>
      <c r="W32" s="34"/>
      <c r="X32" s="262"/>
      <c r="Y32" s="37"/>
      <c r="Z32" s="37"/>
      <c r="AA32" s="37"/>
      <c r="AG32" s="82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419"/>
      <c r="AT32" s="37"/>
      <c r="AU32" s="37"/>
      <c r="AV32" s="34"/>
      <c r="AW32" s="127"/>
      <c r="AX32" s="130"/>
      <c r="AY32" s="131"/>
    </row>
    <row r="33" spans="1:51" ht="15">
      <c r="A33">
        <v>9</v>
      </c>
      <c r="B33" s="119">
        <v>14.07</v>
      </c>
      <c r="C33" s="102">
        <v>24</v>
      </c>
      <c r="D33" s="102">
        <v>24.2</v>
      </c>
      <c r="E33" s="102">
        <v>22.7</v>
      </c>
      <c r="F33" s="102">
        <v>23.2</v>
      </c>
      <c r="G33" s="102">
        <v>23.7</v>
      </c>
      <c r="H33" s="102">
        <v>24.6</v>
      </c>
      <c r="I33" s="102">
        <v>24.5</v>
      </c>
      <c r="J33" s="102">
        <v>23.8</v>
      </c>
      <c r="K33" s="103">
        <v>25.1</v>
      </c>
      <c r="L33" s="70">
        <f t="shared" si="4"/>
        <v>23.977777777777778</v>
      </c>
      <c r="U33" s="34"/>
      <c r="V33" s="262"/>
      <c r="W33" s="34"/>
      <c r="X33" s="262"/>
      <c r="Y33" s="37"/>
      <c r="Z33" s="37"/>
      <c r="AA33" s="37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419"/>
      <c r="AT33" s="37"/>
      <c r="AU33" s="37"/>
      <c r="AV33" s="34"/>
      <c r="AW33" s="127"/>
      <c r="AX33" s="130"/>
      <c r="AY33" s="131"/>
    </row>
    <row r="34" spans="1:49" ht="15">
      <c r="A34">
        <v>10</v>
      </c>
      <c r="B34" s="119">
        <v>16.18</v>
      </c>
      <c r="C34" s="102">
        <v>27.2</v>
      </c>
      <c r="D34" s="102">
        <v>26.4</v>
      </c>
      <c r="E34" s="102">
        <v>26.1</v>
      </c>
      <c r="F34" s="102">
        <v>27.5</v>
      </c>
      <c r="G34" s="102">
        <v>28.8</v>
      </c>
      <c r="H34" s="102">
        <v>27.5</v>
      </c>
      <c r="I34" s="102">
        <v>28.7</v>
      </c>
      <c r="J34" s="102">
        <v>27.6</v>
      </c>
      <c r="K34" s="103">
        <v>26.6</v>
      </c>
      <c r="L34" s="70">
        <f t="shared" si="4"/>
        <v>27.377777777777776</v>
      </c>
      <c r="U34" s="34"/>
      <c r="V34" s="262"/>
      <c r="W34" s="34"/>
      <c r="X34" s="262"/>
      <c r="Y34" s="37"/>
      <c r="Z34" s="37"/>
      <c r="AA34" s="37"/>
      <c r="AG34" s="34"/>
      <c r="AH34" s="262"/>
      <c r="AI34" s="37"/>
      <c r="AJ34" s="37"/>
      <c r="AK34" s="37"/>
      <c r="AL34" s="37"/>
      <c r="AM34" s="37"/>
      <c r="AN34" s="37"/>
      <c r="AO34" s="37"/>
      <c r="AP34" s="37"/>
      <c r="AQ34" s="37"/>
      <c r="AR34" s="83"/>
      <c r="AS34" s="419"/>
      <c r="AT34" s="37"/>
      <c r="AU34" s="37"/>
      <c r="AV34" s="34"/>
      <c r="AW34" s="127"/>
    </row>
    <row r="35" spans="1:48" ht="15">
      <c r="A35" s="177">
        <v>7</v>
      </c>
      <c r="B35" s="159">
        <v>11.72</v>
      </c>
      <c r="C35" s="178">
        <v>18.5</v>
      </c>
      <c r="D35" s="178">
        <v>18.2</v>
      </c>
      <c r="E35" s="178">
        <v>19</v>
      </c>
      <c r="F35" s="178">
        <v>20.08</v>
      </c>
      <c r="G35" s="178">
        <v>19</v>
      </c>
      <c r="H35" s="178">
        <v>18.7</v>
      </c>
      <c r="I35" s="178">
        <v>20</v>
      </c>
      <c r="J35" s="178">
        <v>19.3</v>
      </c>
      <c r="K35" s="179">
        <v>19.7</v>
      </c>
      <c r="L35" s="220">
        <f t="shared" si="4"/>
        <v>19.164444444444445</v>
      </c>
      <c r="U35" s="34"/>
      <c r="V35" s="262"/>
      <c r="W35" s="34"/>
      <c r="X35" s="262"/>
      <c r="Y35" s="37"/>
      <c r="Z35" s="37"/>
      <c r="AA35" s="37"/>
      <c r="AG35" s="34"/>
      <c r="AH35" s="262"/>
      <c r="AI35" s="37"/>
      <c r="AJ35" s="37"/>
      <c r="AK35" s="37"/>
      <c r="AL35" s="37"/>
      <c r="AM35" s="37"/>
      <c r="AN35" s="37"/>
      <c r="AO35" s="37"/>
      <c r="AP35" s="37"/>
      <c r="AQ35" s="37"/>
      <c r="AR35" s="83"/>
      <c r="AS35" s="419"/>
      <c r="AT35" s="37"/>
      <c r="AU35" s="37"/>
      <c r="AV35" s="34"/>
    </row>
    <row r="36" spans="21:48" ht="15">
      <c r="U36" s="34"/>
      <c r="V36" s="262"/>
      <c r="W36" s="386"/>
      <c r="X36" s="386"/>
      <c r="Y36" s="386"/>
      <c r="Z36" s="386"/>
      <c r="AG36" s="34"/>
      <c r="AH36" s="262"/>
      <c r="AI36" s="37"/>
      <c r="AJ36" s="37"/>
      <c r="AK36" s="37"/>
      <c r="AL36" s="37"/>
      <c r="AM36" s="37"/>
      <c r="AN36" s="37"/>
      <c r="AO36" s="37"/>
      <c r="AP36" s="37"/>
      <c r="AQ36" s="37"/>
      <c r="AR36" s="83"/>
      <c r="AS36" s="419"/>
      <c r="AT36" s="37"/>
      <c r="AU36" s="37"/>
      <c r="AV36" s="34"/>
    </row>
    <row r="37" spans="21:48" ht="15">
      <c r="U37" s="34"/>
      <c r="V37" s="262"/>
      <c r="W37" s="386"/>
      <c r="X37" s="386"/>
      <c r="Y37" s="386"/>
      <c r="Z37" s="386"/>
      <c r="AG37" s="34"/>
      <c r="AH37" s="262"/>
      <c r="AI37" s="37"/>
      <c r="AJ37" s="37"/>
      <c r="AK37" s="37"/>
      <c r="AL37" s="37"/>
      <c r="AM37" s="37"/>
      <c r="AN37" s="37"/>
      <c r="AO37" s="37"/>
      <c r="AP37" s="37"/>
      <c r="AQ37" s="37"/>
      <c r="AR37" s="83"/>
      <c r="AS37" s="419"/>
      <c r="AT37" s="37"/>
      <c r="AU37" s="37"/>
      <c r="AV37" s="34"/>
    </row>
    <row r="38" spans="23:48" ht="15">
      <c r="W38" s="9"/>
      <c r="X38" s="223"/>
      <c r="AG38" s="34"/>
      <c r="AH38" s="262"/>
      <c r="AI38" s="37"/>
      <c r="AJ38" s="37"/>
      <c r="AK38" s="37"/>
      <c r="AL38" s="37"/>
      <c r="AM38" s="37"/>
      <c r="AN38" s="37"/>
      <c r="AO38" s="37"/>
      <c r="AP38" s="37"/>
      <c r="AQ38" s="37"/>
      <c r="AR38" s="83"/>
      <c r="AS38" s="419"/>
      <c r="AT38" s="37"/>
      <c r="AU38" s="37"/>
      <c r="AV38" s="34"/>
    </row>
    <row r="39" spans="1:48" ht="15">
      <c r="A39" s="84" t="s">
        <v>6</v>
      </c>
      <c r="W39" s="219"/>
      <c r="X39" s="224"/>
      <c r="AG39" s="34"/>
      <c r="AH39" s="262"/>
      <c r="AI39" s="37"/>
      <c r="AJ39" s="37"/>
      <c r="AK39" s="37"/>
      <c r="AL39" s="37"/>
      <c r="AM39" s="37"/>
      <c r="AN39" s="37"/>
      <c r="AO39" s="37"/>
      <c r="AP39" s="37"/>
      <c r="AQ39" s="37"/>
      <c r="AR39" s="83"/>
      <c r="AS39" s="419"/>
      <c r="AT39" s="37"/>
      <c r="AU39" s="37"/>
      <c r="AV39" s="34"/>
    </row>
    <row r="40" spans="2:48" ht="15">
      <c r="B40" t="s">
        <v>149</v>
      </c>
      <c r="C40" t="s">
        <v>76</v>
      </c>
      <c r="W40" s="219"/>
      <c r="X40" s="260"/>
      <c r="Y40" s="260"/>
      <c r="Z40" s="34"/>
      <c r="AA40" s="34"/>
      <c r="AB40" s="34"/>
      <c r="AC40" s="34"/>
      <c r="AD40" s="34"/>
      <c r="AE40" s="34"/>
      <c r="AF40" s="34"/>
      <c r="AG40" s="34"/>
      <c r="AH40" s="262"/>
      <c r="AI40" s="37"/>
      <c r="AJ40" s="37"/>
      <c r="AK40" s="37"/>
      <c r="AL40" s="37"/>
      <c r="AM40" s="37"/>
      <c r="AN40" s="37"/>
      <c r="AO40" s="37"/>
      <c r="AP40" s="37"/>
      <c r="AQ40" s="37"/>
      <c r="AR40" s="83"/>
      <c r="AS40" s="419"/>
      <c r="AT40" s="37"/>
      <c r="AU40" s="37"/>
      <c r="AV40" s="34"/>
    </row>
    <row r="41" spans="1:48" ht="15">
      <c r="A41" s="64" t="s">
        <v>85</v>
      </c>
      <c r="M41" s="133"/>
      <c r="N41" s="69" t="s">
        <v>86</v>
      </c>
      <c r="O41" s="69" t="s">
        <v>86</v>
      </c>
      <c r="Q41" s="127"/>
      <c r="R41" s="130"/>
      <c r="S41" s="131"/>
      <c r="W41" s="9"/>
      <c r="X41" s="223"/>
      <c r="Y41" s="34"/>
      <c r="Z41" s="34"/>
      <c r="AA41" s="34"/>
      <c r="AB41" s="34"/>
      <c r="AC41" s="34"/>
      <c r="AD41" s="34"/>
      <c r="AE41" s="34"/>
      <c r="AF41" s="34"/>
      <c r="AG41" s="34"/>
      <c r="AH41" s="262"/>
      <c r="AI41" s="37"/>
      <c r="AJ41" s="37"/>
      <c r="AK41" s="37"/>
      <c r="AL41" s="37"/>
      <c r="AM41" s="37"/>
      <c r="AN41" s="37"/>
      <c r="AO41" s="37"/>
      <c r="AP41" s="37"/>
      <c r="AQ41" s="37"/>
      <c r="AR41" s="83"/>
      <c r="AS41" s="419"/>
      <c r="AT41" s="37"/>
      <c r="AU41" s="37"/>
      <c r="AV41" s="34"/>
    </row>
    <row r="42" spans="2:48" ht="15">
      <c r="B42" s="151" t="s">
        <v>91</v>
      </c>
      <c r="C42" s="1"/>
      <c r="D42" s="1"/>
      <c r="E42" s="1"/>
      <c r="F42" s="1"/>
      <c r="G42" s="1"/>
      <c r="H42" s="1"/>
      <c r="I42" s="1"/>
      <c r="J42" s="1"/>
      <c r="K42" s="2"/>
      <c r="L42" s="1" t="s">
        <v>87</v>
      </c>
      <c r="M42" s="134" t="s">
        <v>72</v>
      </c>
      <c r="N42" s="74" t="s">
        <v>88</v>
      </c>
      <c r="O42" s="33" t="s">
        <v>89</v>
      </c>
      <c r="Q42" s="127"/>
      <c r="R42" s="130"/>
      <c r="S42" s="131"/>
      <c r="W42" s="9"/>
      <c r="X42" s="115"/>
      <c r="Y42" s="34"/>
      <c r="Z42" s="261"/>
      <c r="AA42" s="34"/>
      <c r="AB42" s="34"/>
      <c r="AC42" s="34"/>
      <c r="AD42" s="34"/>
      <c r="AE42" s="34"/>
      <c r="AF42" s="34"/>
      <c r="AG42" s="34"/>
      <c r="AH42" s="262"/>
      <c r="AI42" s="37"/>
      <c r="AJ42" s="37"/>
      <c r="AK42" s="37"/>
      <c r="AL42" s="37"/>
      <c r="AM42" s="37"/>
      <c r="AN42" s="37"/>
      <c r="AO42" s="37"/>
      <c r="AP42" s="37"/>
      <c r="AQ42" s="37"/>
      <c r="AR42" s="83"/>
      <c r="AS42" s="419"/>
      <c r="AT42" s="37"/>
      <c r="AU42" s="37"/>
      <c r="AV42" s="34"/>
    </row>
    <row r="43" spans="1:48" ht="15">
      <c r="A43">
        <v>0</v>
      </c>
      <c r="B43" s="119">
        <v>0</v>
      </c>
      <c r="C43" s="69">
        <v>0</v>
      </c>
      <c r="D43" s="69">
        <v>0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7">
        <v>0</v>
      </c>
      <c r="L43" s="63">
        <f>AVERAGE(C43:K43)</f>
        <v>0</v>
      </c>
      <c r="M43" s="133">
        <f>STDEV(C43:K43)</f>
        <v>0</v>
      </c>
      <c r="N43" s="69"/>
      <c r="O43" s="7"/>
      <c r="Q43" s="127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262"/>
      <c r="AI43" s="37"/>
      <c r="AJ43" s="37"/>
      <c r="AK43" s="37"/>
      <c r="AL43" s="37"/>
      <c r="AM43" s="37"/>
      <c r="AN43" s="37"/>
      <c r="AO43" s="37"/>
      <c r="AP43" s="37"/>
      <c r="AQ43" s="37"/>
      <c r="AR43" s="83"/>
      <c r="AS43" s="419"/>
      <c r="AT43" s="37"/>
      <c r="AU43" s="37"/>
      <c r="AV43" s="34"/>
    </row>
    <row r="44" spans="1:48" ht="15">
      <c r="A44">
        <v>1</v>
      </c>
      <c r="B44" s="119">
        <v>1.1</v>
      </c>
      <c r="C44" s="69">
        <v>1.21</v>
      </c>
      <c r="D44" s="69">
        <v>1.2</v>
      </c>
      <c r="E44" s="69">
        <v>1.2</v>
      </c>
      <c r="F44" s="69">
        <v>1.2</v>
      </c>
      <c r="G44" s="69">
        <v>1.19</v>
      </c>
      <c r="H44" s="69">
        <v>1.2</v>
      </c>
      <c r="I44" s="69">
        <v>1.19</v>
      </c>
      <c r="J44" s="69">
        <v>1.2</v>
      </c>
      <c r="K44" s="7">
        <v>1.2</v>
      </c>
      <c r="L44" s="63">
        <f aca="true" t="shared" si="5" ref="L44:L49">AVERAGE(C44:K44)</f>
        <v>1.198888888888889</v>
      </c>
      <c r="M44" s="133">
        <f aca="true" t="shared" si="6" ref="M44:M53">STDEV(C44:K44)</f>
        <v>0.006009252125773322</v>
      </c>
      <c r="N44" s="69">
        <f>100*(M44/L44)</f>
        <v>0.5012351170709907</v>
      </c>
      <c r="O44" s="7">
        <f aca="true" t="shared" si="7" ref="O44:O53">100*((ABS(B44-L44))/B44)</f>
        <v>8.98989898989898</v>
      </c>
      <c r="W44" s="34"/>
      <c r="X44" s="34"/>
      <c r="Y44" s="34"/>
      <c r="Z44" s="34"/>
      <c r="AA44" s="37"/>
      <c r="AB44" s="37"/>
      <c r="AC44" s="37"/>
      <c r="AD44" s="37"/>
      <c r="AE44" s="37"/>
      <c r="AF44" s="37"/>
      <c r="AG44" s="34"/>
      <c r="AH44" s="262"/>
      <c r="AI44" s="37"/>
      <c r="AJ44" s="37"/>
      <c r="AK44" s="37"/>
      <c r="AL44" s="37"/>
      <c r="AM44" s="37"/>
      <c r="AN44" s="37"/>
      <c r="AO44" s="37"/>
      <c r="AP44" s="37"/>
      <c r="AQ44" s="37"/>
      <c r="AR44" s="83"/>
      <c r="AS44" s="419"/>
      <c r="AT44" s="37"/>
      <c r="AU44" s="37"/>
      <c r="AV44" s="34"/>
    </row>
    <row r="45" spans="1:47" ht="15">
      <c r="A45">
        <v>2</v>
      </c>
      <c r="B45" s="119">
        <v>2.22</v>
      </c>
      <c r="C45" s="69">
        <v>2.14</v>
      </c>
      <c r="D45" s="69">
        <v>2.11</v>
      </c>
      <c r="E45" s="69">
        <v>2.11</v>
      </c>
      <c r="F45" s="69">
        <v>2.1</v>
      </c>
      <c r="G45" s="69">
        <v>2.12</v>
      </c>
      <c r="H45" s="69">
        <v>2.12</v>
      </c>
      <c r="I45" s="69">
        <v>2.11</v>
      </c>
      <c r="J45" s="69">
        <v>2.12</v>
      </c>
      <c r="K45" s="7">
        <v>2.13</v>
      </c>
      <c r="L45" s="63">
        <f t="shared" si="5"/>
        <v>2.1177777777777775</v>
      </c>
      <c r="M45" s="133">
        <f t="shared" si="6"/>
        <v>0.012018504251546668</v>
      </c>
      <c r="N45" s="69">
        <f aca="true" t="shared" si="8" ref="N45:N53">100*(M45/L45)</f>
        <v>0.567505447344806</v>
      </c>
      <c r="O45" s="7">
        <f t="shared" si="7"/>
        <v>4.604604604604623</v>
      </c>
      <c r="W45" s="34"/>
      <c r="X45" s="262"/>
      <c r="Y45" s="37"/>
      <c r="Z45" s="37"/>
      <c r="AA45" s="37"/>
      <c r="AB45" s="37"/>
      <c r="AC45" s="37"/>
      <c r="AD45" s="37"/>
      <c r="AE45" s="37"/>
      <c r="AF45" s="37"/>
      <c r="AS45" s="133"/>
      <c r="AT45" s="69"/>
      <c r="AU45" s="69"/>
    </row>
    <row r="46" spans="1:32" ht="15">
      <c r="A46">
        <v>3</v>
      </c>
      <c r="B46" s="119">
        <v>4.4</v>
      </c>
      <c r="C46" s="69">
        <v>4.3</v>
      </c>
      <c r="D46" s="69">
        <v>4.3</v>
      </c>
      <c r="E46" s="69">
        <v>4.29</v>
      </c>
      <c r="F46" s="69">
        <v>4.31</v>
      </c>
      <c r="G46" s="69">
        <v>4.3</v>
      </c>
      <c r="H46" s="69">
        <v>4.31</v>
      </c>
      <c r="I46" s="69">
        <v>4.3</v>
      </c>
      <c r="J46" s="69">
        <v>4.32</v>
      </c>
      <c r="K46" s="7">
        <v>4.33</v>
      </c>
      <c r="L46" s="63">
        <f t="shared" si="5"/>
        <v>4.306666666666667</v>
      </c>
      <c r="M46" s="133">
        <f t="shared" si="6"/>
        <v>0.012247448713915962</v>
      </c>
      <c r="N46" s="69">
        <f t="shared" si="8"/>
        <v>0.2843834840692561</v>
      </c>
      <c r="O46" s="7">
        <f t="shared" si="7"/>
        <v>2.1212121212121295</v>
      </c>
      <c r="W46" s="34"/>
      <c r="X46" s="262"/>
      <c r="Y46" s="37"/>
      <c r="Z46" s="37"/>
      <c r="AA46" s="37"/>
      <c r="AB46" s="37"/>
      <c r="AC46" s="37"/>
      <c r="AD46" s="37"/>
      <c r="AE46" s="37"/>
      <c r="AF46" s="37"/>
    </row>
    <row r="47" spans="1:32" ht="15">
      <c r="A47">
        <v>4</v>
      </c>
      <c r="B47" s="119">
        <v>5.36</v>
      </c>
      <c r="C47" s="69">
        <v>5.84</v>
      </c>
      <c r="D47" s="69">
        <v>5.84</v>
      </c>
      <c r="E47" s="69">
        <v>5.85</v>
      </c>
      <c r="F47" s="69">
        <v>5.84</v>
      </c>
      <c r="G47" s="69">
        <v>5.83</v>
      </c>
      <c r="H47" s="69">
        <v>5.83</v>
      </c>
      <c r="I47" s="69">
        <v>5.83</v>
      </c>
      <c r="J47" s="69">
        <v>5.84</v>
      </c>
      <c r="K47" s="7">
        <v>5.84</v>
      </c>
      <c r="L47" s="63">
        <f t="shared" si="5"/>
        <v>5.837777777777778</v>
      </c>
      <c r="M47" s="133">
        <f t="shared" si="6"/>
        <v>0.006666666666666525</v>
      </c>
      <c r="N47" s="69">
        <f t="shared" si="8"/>
        <v>0.11419870574799909</v>
      </c>
      <c r="O47" s="7">
        <f t="shared" si="7"/>
        <v>8.913764510779437</v>
      </c>
      <c r="W47" s="34"/>
      <c r="X47" s="262"/>
      <c r="Y47" s="37"/>
      <c r="Z47" s="37"/>
      <c r="AA47" s="37"/>
      <c r="AB47" s="37"/>
      <c r="AC47" s="37"/>
      <c r="AD47" s="37"/>
      <c r="AE47" s="37"/>
      <c r="AF47" s="37"/>
    </row>
    <row r="48" spans="1:32" ht="15">
      <c r="A48">
        <v>5</v>
      </c>
      <c r="B48" s="119">
        <v>6</v>
      </c>
      <c r="C48" s="69">
        <v>6.84</v>
      </c>
      <c r="D48" s="69">
        <v>6.86</v>
      </c>
      <c r="E48" s="69">
        <v>6.86</v>
      </c>
      <c r="F48" s="69">
        <v>6.84</v>
      </c>
      <c r="G48" s="69">
        <v>6.84</v>
      </c>
      <c r="H48" s="69">
        <v>6.84</v>
      </c>
      <c r="I48" s="69">
        <v>6.83</v>
      </c>
      <c r="J48" s="69">
        <v>6.84</v>
      </c>
      <c r="K48" s="7">
        <v>6.83</v>
      </c>
      <c r="L48" s="63">
        <f t="shared" si="5"/>
        <v>6.842222222222222</v>
      </c>
      <c r="M48" s="133">
        <f t="shared" si="6"/>
        <v>0.01092906420717013</v>
      </c>
      <c r="N48" s="69">
        <f t="shared" si="8"/>
        <v>0.1597297464510087</v>
      </c>
      <c r="O48" s="7">
        <f t="shared" si="7"/>
        <v>14.03703703703704</v>
      </c>
      <c r="W48" s="34"/>
      <c r="X48" s="262"/>
      <c r="Y48" s="34"/>
      <c r="Z48" s="34"/>
      <c r="AA48" s="37"/>
      <c r="AB48" s="37"/>
      <c r="AC48" s="37"/>
      <c r="AD48" s="37"/>
      <c r="AE48" s="37"/>
      <c r="AF48" s="37"/>
    </row>
    <row r="49" spans="1:32" ht="15">
      <c r="A49">
        <v>6</v>
      </c>
      <c r="B49" s="119">
        <v>9.79</v>
      </c>
      <c r="C49" s="69">
        <v>9.8</v>
      </c>
      <c r="D49" s="69">
        <v>9.8</v>
      </c>
      <c r="E49" s="69">
        <v>9.78</v>
      </c>
      <c r="F49" s="69">
        <v>9.76</v>
      </c>
      <c r="G49" s="69">
        <v>9.73</v>
      </c>
      <c r="H49" s="69">
        <v>9.67</v>
      </c>
      <c r="I49" s="69">
        <v>9.73</v>
      </c>
      <c r="J49" s="69">
        <v>9.73</v>
      </c>
      <c r="K49" s="7">
        <v>9.72</v>
      </c>
      <c r="L49" s="63">
        <f t="shared" si="5"/>
        <v>9.746666666666668</v>
      </c>
      <c r="M49" s="133">
        <f t="shared" si="6"/>
        <v>0.0424264068711929</v>
      </c>
      <c r="N49" s="69">
        <f t="shared" si="8"/>
        <v>0.43529145216682175</v>
      </c>
      <c r="O49" s="7">
        <f t="shared" si="7"/>
        <v>0.4426285325161514</v>
      </c>
      <c r="W49" s="34"/>
      <c r="X49" s="262"/>
      <c r="Y49" s="37"/>
      <c r="Z49" s="37"/>
      <c r="AA49" s="37"/>
      <c r="AB49" s="37"/>
      <c r="AC49" s="37"/>
      <c r="AD49" s="37"/>
      <c r="AE49" s="37"/>
      <c r="AF49" s="37"/>
    </row>
    <row r="50" spans="1:32" ht="15">
      <c r="A50">
        <v>8</v>
      </c>
      <c r="B50" s="119">
        <v>12.98</v>
      </c>
      <c r="C50" s="69">
        <v>12.9</v>
      </c>
      <c r="D50" s="69">
        <v>12.93</v>
      </c>
      <c r="E50" s="69">
        <v>12.92</v>
      </c>
      <c r="F50" s="69">
        <v>12.91</v>
      </c>
      <c r="G50" s="69">
        <v>12.91</v>
      </c>
      <c r="H50" s="69">
        <v>12.92</v>
      </c>
      <c r="I50" s="69">
        <v>12.92</v>
      </c>
      <c r="J50" s="69">
        <v>12.99</v>
      </c>
      <c r="K50" s="7">
        <v>12.94</v>
      </c>
      <c r="L50" s="63">
        <f>AVERAGE(C50:K50)</f>
        <v>12.926666666666666</v>
      </c>
      <c r="M50" s="133">
        <f t="shared" si="6"/>
        <v>0.026457513110645876</v>
      </c>
      <c r="N50" s="69">
        <f t="shared" si="8"/>
        <v>0.20467390235156688</v>
      </c>
      <c r="O50" s="7">
        <f t="shared" si="7"/>
        <v>0.4108885464817763</v>
      </c>
      <c r="W50" s="34"/>
      <c r="X50" s="262"/>
      <c r="Y50" s="37"/>
      <c r="Z50" s="37"/>
      <c r="AA50" s="37"/>
      <c r="AB50" s="37"/>
      <c r="AC50" s="37"/>
      <c r="AD50" s="37"/>
      <c r="AE50" s="37"/>
      <c r="AF50" s="37"/>
    </row>
    <row r="51" spans="1:32" ht="15">
      <c r="A51">
        <v>9</v>
      </c>
      <c r="B51" s="119">
        <v>14.07</v>
      </c>
      <c r="C51" s="69">
        <v>13.87</v>
      </c>
      <c r="D51" s="69">
        <v>13.86</v>
      </c>
      <c r="E51" s="69">
        <v>13.85</v>
      </c>
      <c r="F51" s="69">
        <v>13.85</v>
      </c>
      <c r="G51" s="69">
        <v>13.89</v>
      </c>
      <c r="H51" s="69">
        <v>13.86</v>
      </c>
      <c r="I51" s="69">
        <v>13.88</v>
      </c>
      <c r="J51" s="69">
        <v>13.91</v>
      </c>
      <c r="K51" s="7">
        <v>13.93</v>
      </c>
      <c r="L51" s="63">
        <f>AVERAGE(C51:K51)</f>
        <v>13.877777777777775</v>
      </c>
      <c r="M51" s="133">
        <f t="shared" si="6"/>
        <v>0.02773886162848893</v>
      </c>
      <c r="N51" s="69">
        <f t="shared" si="8"/>
        <v>0.19987970749111325</v>
      </c>
      <c r="O51" s="7">
        <f t="shared" si="7"/>
        <v>1.3661849482745247</v>
      </c>
      <c r="W51" s="34"/>
      <c r="X51" s="262"/>
      <c r="Y51" s="37"/>
      <c r="Z51" s="37"/>
      <c r="AA51" s="37"/>
      <c r="AB51" s="37"/>
      <c r="AC51" s="37"/>
      <c r="AD51" s="37"/>
      <c r="AE51" s="37"/>
      <c r="AF51" s="37"/>
    </row>
    <row r="52" spans="1:32" ht="15">
      <c r="A52">
        <v>10</v>
      </c>
      <c r="B52" s="119">
        <v>16.18</v>
      </c>
      <c r="C52" s="69">
        <v>15.76</v>
      </c>
      <c r="D52" s="69">
        <v>15.75</v>
      </c>
      <c r="E52" s="69">
        <v>15.74</v>
      </c>
      <c r="F52" s="69">
        <v>15.76</v>
      </c>
      <c r="G52" s="69">
        <v>15.74</v>
      </c>
      <c r="H52" s="69">
        <v>15.77</v>
      </c>
      <c r="I52" s="69">
        <v>15.76</v>
      </c>
      <c r="J52" s="69">
        <v>15.81</v>
      </c>
      <c r="K52" s="7">
        <v>15.78</v>
      </c>
      <c r="L52" s="63">
        <f>AVERAGE(C52:K52)</f>
        <v>15.763333333333334</v>
      </c>
      <c r="M52" s="133">
        <f t="shared" si="6"/>
        <v>0.021794494717703377</v>
      </c>
      <c r="N52" s="69">
        <f t="shared" si="8"/>
        <v>0.13826069814571817</v>
      </c>
      <c r="O52" s="7">
        <f t="shared" si="7"/>
        <v>2.5751957148743267</v>
      </c>
      <c r="W52" s="34"/>
      <c r="X52" s="262"/>
      <c r="Y52" s="37"/>
      <c r="Z52" s="37"/>
      <c r="AA52" s="37"/>
      <c r="AB52" s="37"/>
      <c r="AC52" s="37"/>
      <c r="AD52" s="37"/>
      <c r="AE52" s="37"/>
      <c r="AF52" s="37"/>
    </row>
    <row r="53" spans="1:32" ht="15">
      <c r="A53" s="135">
        <v>7</v>
      </c>
      <c r="B53" s="136">
        <v>11.72</v>
      </c>
      <c r="C53" s="137">
        <v>9.81</v>
      </c>
      <c r="D53" s="137">
        <v>9.86</v>
      </c>
      <c r="E53" s="137">
        <v>9.87</v>
      </c>
      <c r="F53" s="137">
        <v>9.86</v>
      </c>
      <c r="G53" s="137">
        <v>9.88</v>
      </c>
      <c r="H53" s="137">
        <v>9.89</v>
      </c>
      <c r="I53" s="137">
        <v>9.92</v>
      </c>
      <c r="J53" s="137">
        <v>9.92</v>
      </c>
      <c r="K53" s="138">
        <v>9.96</v>
      </c>
      <c r="L53" s="329">
        <f>AVERAGE(C53:K53)</f>
        <v>9.885555555555555</v>
      </c>
      <c r="M53" s="134">
        <f t="shared" si="6"/>
        <v>0.04362084109434151</v>
      </c>
      <c r="N53" s="74">
        <f t="shared" si="8"/>
        <v>0.4412583678195724</v>
      </c>
      <c r="O53" s="33">
        <f t="shared" si="7"/>
        <v>15.652256351915062</v>
      </c>
      <c r="W53" s="34"/>
      <c r="X53" s="262"/>
      <c r="Y53" s="37"/>
      <c r="Z53" s="37"/>
      <c r="AA53" s="37"/>
      <c r="AB53" s="37"/>
      <c r="AC53" s="37"/>
      <c r="AD53" s="37"/>
      <c r="AE53" s="37"/>
      <c r="AF53" s="37"/>
    </row>
    <row r="54" spans="13:32" ht="15">
      <c r="M54" s="133"/>
      <c r="N54" s="69"/>
      <c r="O54" s="69"/>
      <c r="W54" s="34"/>
      <c r="X54" s="262"/>
      <c r="Y54" s="37"/>
      <c r="Z54" s="37"/>
      <c r="AA54" s="37"/>
      <c r="AB54" s="37"/>
      <c r="AC54" s="37"/>
      <c r="AD54" s="37"/>
      <c r="AE54" s="37"/>
      <c r="AF54" s="37"/>
    </row>
    <row r="55" spans="1:32" ht="15">
      <c r="A55" s="118" t="s">
        <v>75</v>
      </c>
      <c r="B55" s="118" t="s">
        <v>76</v>
      </c>
      <c r="J55" s="118" t="s">
        <v>75</v>
      </c>
      <c r="K55" s="118" t="s">
        <v>76</v>
      </c>
      <c r="W55" s="34"/>
      <c r="X55" s="262"/>
      <c r="Y55" s="37"/>
      <c r="Z55" s="37"/>
      <c r="AA55" s="34"/>
      <c r="AB55" s="34"/>
      <c r="AC55" s="34"/>
      <c r="AD55" s="34"/>
      <c r="AE55" s="34"/>
      <c r="AF55" s="34"/>
    </row>
    <row r="56" spans="1:32" ht="15">
      <c r="A56" t="s">
        <v>77</v>
      </c>
      <c r="K56" s="6"/>
      <c r="L56" t="s">
        <v>77</v>
      </c>
      <c r="M56" t="s">
        <v>77</v>
      </c>
      <c r="N56" s="89" t="s">
        <v>85</v>
      </c>
      <c r="X56" s="34"/>
      <c r="Y56" s="34"/>
      <c r="Z56" s="263"/>
      <c r="AA56" s="34"/>
      <c r="AB56" s="34"/>
      <c r="AC56" s="34"/>
      <c r="AD56" s="34"/>
      <c r="AE56" s="34"/>
      <c r="AF56" s="34"/>
    </row>
    <row r="57" spans="2:32" ht="15">
      <c r="B57" s="151" t="s">
        <v>91</v>
      </c>
      <c r="C57" t="s">
        <v>78</v>
      </c>
      <c r="D57" t="s">
        <v>79</v>
      </c>
      <c r="E57" s="6" t="s">
        <v>80</v>
      </c>
      <c r="F57" t="s">
        <v>20</v>
      </c>
      <c r="G57" t="s">
        <v>81</v>
      </c>
      <c r="H57" t="s">
        <v>82</v>
      </c>
      <c r="K57" s="151" t="s">
        <v>91</v>
      </c>
      <c r="N57" s="6"/>
      <c r="O57" t="s">
        <v>84</v>
      </c>
      <c r="X57" s="34"/>
      <c r="Y57" s="37"/>
      <c r="Z57" s="263"/>
      <c r="AA57" s="34"/>
      <c r="AB57" s="34"/>
      <c r="AC57" s="34"/>
      <c r="AD57" s="34"/>
      <c r="AE57" s="34"/>
      <c r="AF57" s="34"/>
    </row>
    <row r="58" spans="1:32" ht="15">
      <c r="A58">
        <v>0</v>
      </c>
      <c r="B58" s="119">
        <v>0</v>
      </c>
      <c r="C58" s="69">
        <v>0</v>
      </c>
      <c r="D58" s="69">
        <v>0</v>
      </c>
      <c r="E58" s="7">
        <v>0</v>
      </c>
      <c r="F58" s="120">
        <f>AVERAGE(C58:E58)</f>
        <v>0</v>
      </c>
      <c r="G58" s="121">
        <f>STDEV(C58:E58)</f>
        <v>0</v>
      </c>
      <c r="J58">
        <v>0</v>
      </c>
      <c r="K58" s="119">
        <v>0</v>
      </c>
      <c r="N58" s="6"/>
      <c r="X58" s="34"/>
      <c r="Y58" s="37"/>
      <c r="Z58" s="263"/>
      <c r="AA58" s="34"/>
      <c r="AB58" s="34"/>
      <c r="AC58" s="34"/>
      <c r="AD58" s="34"/>
      <c r="AE58" s="34"/>
      <c r="AF58" s="34"/>
    </row>
    <row r="59" spans="1:32" ht="15">
      <c r="A59">
        <v>1</v>
      </c>
      <c r="B59" s="119">
        <v>1.1</v>
      </c>
      <c r="C59" s="69">
        <v>1.16</v>
      </c>
      <c r="D59" s="69">
        <v>1.41</v>
      </c>
      <c r="E59" s="7">
        <v>1.77</v>
      </c>
      <c r="F59" s="120">
        <f aca="true" t="shared" si="9" ref="F59:F64">AVERAGE(C59:E59)</f>
        <v>1.4466666666666665</v>
      </c>
      <c r="G59" s="121">
        <f aca="true" t="shared" si="10" ref="G59:G68">STDEV(C59:E59)</f>
        <v>0.30664855018951814</v>
      </c>
      <c r="H59" s="69">
        <f>100*G59/F59</f>
        <v>21.19690439098052</v>
      </c>
      <c r="J59">
        <v>1</v>
      </c>
      <c r="K59" s="119">
        <v>1.1</v>
      </c>
      <c r="L59" s="466">
        <v>1.4466666666666665</v>
      </c>
      <c r="M59" s="466">
        <v>1.3</v>
      </c>
      <c r="N59" s="467">
        <v>1.198888888888889</v>
      </c>
      <c r="O59" s="468">
        <f>AVERAGE(L59:N59)</f>
        <v>1.3151851851851852</v>
      </c>
      <c r="X59" s="34"/>
      <c r="Y59" s="37"/>
      <c r="Z59" s="263"/>
      <c r="AA59" s="34"/>
      <c r="AB59" s="34"/>
      <c r="AC59" s="34"/>
      <c r="AD59" s="34"/>
      <c r="AE59" s="34"/>
      <c r="AF59" s="34"/>
    </row>
    <row r="60" spans="1:32" ht="15">
      <c r="A60">
        <v>2</v>
      </c>
      <c r="B60" s="119">
        <v>2.22</v>
      </c>
      <c r="C60" s="69">
        <v>1.82</v>
      </c>
      <c r="D60" s="69">
        <v>2.1</v>
      </c>
      <c r="E60" s="7">
        <v>1.78</v>
      </c>
      <c r="F60" s="120">
        <f t="shared" si="9"/>
        <v>1.9000000000000001</v>
      </c>
      <c r="G60" s="121">
        <f t="shared" si="10"/>
        <v>0.17435595774162696</v>
      </c>
      <c r="H60" s="69">
        <f aca="true" t="shared" si="11" ref="H60:H68">100*G60/F60</f>
        <v>9.17662935482247</v>
      </c>
      <c r="J60">
        <v>2</v>
      </c>
      <c r="K60" s="119">
        <v>2.22</v>
      </c>
      <c r="L60" s="466">
        <v>1.9000000000000001</v>
      </c>
      <c r="M60" s="466">
        <v>2.0944444444444446</v>
      </c>
      <c r="N60" s="467">
        <v>2.1177777777777775</v>
      </c>
      <c r="O60" s="468">
        <f aca="true" t="shared" si="12" ref="O60:O67">AVERAGE(L60:N60)</f>
        <v>2.0374074074074073</v>
      </c>
      <c r="X60" s="34"/>
      <c r="Y60" s="37"/>
      <c r="Z60" s="263"/>
      <c r="AA60" s="34"/>
      <c r="AB60" s="34"/>
      <c r="AC60" s="34"/>
      <c r="AD60" s="34"/>
      <c r="AE60" s="34"/>
      <c r="AF60" s="34"/>
    </row>
    <row r="61" spans="1:32" ht="15">
      <c r="A61">
        <v>3</v>
      </c>
      <c r="B61" s="119">
        <v>4.4</v>
      </c>
      <c r="C61" s="69">
        <v>4.63</v>
      </c>
      <c r="D61" s="69">
        <v>4.41</v>
      </c>
      <c r="E61" s="7">
        <v>4.42</v>
      </c>
      <c r="F61" s="120">
        <f t="shared" si="9"/>
        <v>4.486666666666666</v>
      </c>
      <c r="G61" s="121">
        <f t="shared" si="10"/>
        <v>0.1242309676905614</v>
      </c>
      <c r="H61" s="69">
        <f t="shared" si="11"/>
        <v>2.768892296223508</v>
      </c>
      <c r="J61">
        <v>3</v>
      </c>
      <c r="K61" s="119">
        <v>4.4</v>
      </c>
      <c r="L61" s="466">
        <v>4.486666666666666</v>
      </c>
      <c r="M61" s="466">
        <v>4.351111111111111</v>
      </c>
      <c r="N61" s="467">
        <v>4.306666666666667</v>
      </c>
      <c r="O61" s="468">
        <f t="shared" si="12"/>
        <v>4.381481481481481</v>
      </c>
      <c r="X61" s="34"/>
      <c r="Y61" s="37"/>
      <c r="Z61" s="263"/>
      <c r="AA61" s="34"/>
      <c r="AB61" s="34"/>
      <c r="AC61" s="34"/>
      <c r="AD61" s="34"/>
      <c r="AE61" s="34"/>
      <c r="AF61" s="34"/>
    </row>
    <row r="62" spans="1:32" ht="15">
      <c r="A62">
        <v>4</v>
      </c>
      <c r="B62" s="119">
        <v>5.36</v>
      </c>
      <c r="C62" s="69">
        <v>5.7</v>
      </c>
      <c r="D62" s="69">
        <v>5.71</v>
      </c>
      <c r="E62" s="7">
        <v>5.4</v>
      </c>
      <c r="F62" s="120">
        <f t="shared" si="9"/>
        <v>5.603333333333334</v>
      </c>
      <c r="G62" s="121">
        <f t="shared" si="10"/>
        <v>0.17616280348965066</v>
      </c>
      <c r="H62" s="69">
        <f t="shared" si="11"/>
        <v>3.143892983158548</v>
      </c>
      <c r="J62">
        <v>4</v>
      </c>
      <c r="K62" s="119">
        <v>5.36</v>
      </c>
      <c r="L62" s="466">
        <v>5.603333333333334</v>
      </c>
      <c r="M62" s="466">
        <v>5.81111111111111</v>
      </c>
      <c r="N62" s="467">
        <v>5.837777777777778</v>
      </c>
      <c r="O62" s="468">
        <f t="shared" si="12"/>
        <v>5.750740740740741</v>
      </c>
      <c r="X62" s="34"/>
      <c r="Y62" s="37"/>
      <c r="Z62" s="263"/>
      <c r="AA62" s="34"/>
      <c r="AB62" s="34"/>
      <c r="AC62" s="34"/>
      <c r="AD62" s="34"/>
      <c r="AE62" s="34"/>
      <c r="AF62" s="34"/>
    </row>
    <row r="63" spans="1:15" ht="15">
      <c r="A63">
        <v>5</v>
      </c>
      <c r="B63" s="119">
        <v>6</v>
      </c>
      <c r="C63" s="69">
        <v>6.66</v>
      </c>
      <c r="D63" s="69">
        <v>6.81</v>
      </c>
      <c r="E63" s="7">
        <v>6.37</v>
      </c>
      <c r="F63" s="120">
        <f t="shared" si="9"/>
        <v>6.613333333333333</v>
      </c>
      <c r="G63" s="121">
        <f t="shared" si="10"/>
        <v>0.223681320930768</v>
      </c>
      <c r="H63" s="69">
        <f t="shared" si="11"/>
        <v>3.382278038267662</v>
      </c>
      <c r="J63">
        <v>5</v>
      </c>
      <c r="K63" s="119">
        <v>6</v>
      </c>
      <c r="L63" s="466">
        <v>6.613333333333333</v>
      </c>
      <c r="M63" s="466">
        <v>6.84</v>
      </c>
      <c r="N63" s="467">
        <v>6.842222222222222</v>
      </c>
      <c r="O63" s="468">
        <f t="shared" si="12"/>
        <v>6.765185185185185</v>
      </c>
    </row>
    <row r="64" spans="1:15" ht="15">
      <c r="A64">
        <v>6</v>
      </c>
      <c r="B64" s="119">
        <v>9.79</v>
      </c>
      <c r="C64" s="69">
        <v>10.66</v>
      </c>
      <c r="D64" s="69">
        <v>10.58</v>
      </c>
      <c r="E64" s="7">
        <v>10.39</v>
      </c>
      <c r="F64" s="120">
        <f t="shared" si="9"/>
        <v>10.543333333333335</v>
      </c>
      <c r="G64" s="121">
        <f t="shared" si="10"/>
        <v>0.13868429375143124</v>
      </c>
      <c r="H64" s="69">
        <f t="shared" si="11"/>
        <v>1.3153742689038688</v>
      </c>
      <c r="J64">
        <v>6</v>
      </c>
      <c r="K64" s="119">
        <v>9.79</v>
      </c>
      <c r="L64" s="466">
        <v>10.543333333333335</v>
      </c>
      <c r="M64" s="466">
        <v>10.128888888888888</v>
      </c>
      <c r="N64" s="467">
        <v>9.746666666666668</v>
      </c>
      <c r="O64" s="468">
        <f t="shared" si="12"/>
        <v>10.139629629629631</v>
      </c>
    </row>
    <row r="65" spans="1:33" ht="15">
      <c r="A65">
        <v>8</v>
      </c>
      <c r="B65" s="119">
        <v>12.98</v>
      </c>
      <c r="C65" s="69">
        <v>13.14</v>
      </c>
      <c r="D65" s="69">
        <v>13.26</v>
      </c>
      <c r="E65" s="7">
        <v>13.1</v>
      </c>
      <c r="F65" s="120">
        <f>AVERAGE(C65:E65)</f>
        <v>13.166666666666666</v>
      </c>
      <c r="G65" s="121">
        <f t="shared" si="10"/>
        <v>0.08326663997864525</v>
      </c>
      <c r="H65" s="69">
        <f t="shared" si="11"/>
        <v>0.6324048605973057</v>
      </c>
      <c r="J65">
        <v>8</v>
      </c>
      <c r="K65" s="119">
        <v>12.98</v>
      </c>
      <c r="L65" s="466">
        <v>13.166666666666666</v>
      </c>
      <c r="M65" s="466">
        <v>13.198888888888888</v>
      </c>
      <c r="N65" s="467">
        <v>12.926666666666666</v>
      </c>
      <c r="O65" s="468">
        <f t="shared" si="12"/>
        <v>13.097407407407408</v>
      </c>
      <c r="AG65" s="149"/>
    </row>
    <row r="66" spans="1:37" ht="15">
      <c r="A66">
        <v>9</v>
      </c>
      <c r="B66" s="119">
        <v>14.07</v>
      </c>
      <c r="C66" s="69">
        <v>13.43</v>
      </c>
      <c r="D66" s="69">
        <v>13.82</v>
      </c>
      <c r="E66" s="7">
        <v>14.24</v>
      </c>
      <c r="F66" s="120">
        <f>AVERAGE(C66:E66)</f>
        <v>13.83</v>
      </c>
      <c r="G66" s="121">
        <f t="shared" si="10"/>
        <v>0.4050925820105821</v>
      </c>
      <c r="H66" s="69">
        <f t="shared" si="11"/>
        <v>2.929085914754751</v>
      </c>
      <c r="J66">
        <v>9</v>
      </c>
      <c r="K66" s="119">
        <v>14.07</v>
      </c>
      <c r="L66" s="466">
        <v>13.83</v>
      </c>
      <c r="M66" s="466">
        <v>13.817777777777776</v>
      </c>
      <c r="N66" s="467">
        <v>13.877777777777775</v>
      </c>
      <c r="O66" s="468">
        <f t="shared" si="12"/>
        <v>13.84185185185185</v>
      </c>
      <c r="AJ66" s="102"/>
      <c r="AK66" s="102"/>
    </row>
    <row r="67" spans="1:37" ht="15">
      <c r="A67">
        <v>10</v>
      </c>
      <c r="B67" s="119">
        <v>16.18</v>
      </c>
      <c r="C67" s="69">
        <v>15.44</v>
      </c>
      <c r="D67" s="69">
        <v>15.27</v>
      </c>
      <c r="E67" s="7">
        <v>15.01</v>
      </c>
      <c r="F67" s="120">
        <f>AVERAGE(C67:E67)</f>
        <v>15.24</v>
      </c>
      <c r="G67" s="121">
        <f t="shared" si="10"/>
        <v>0.21656407827707702</v>
      </c>
      <c r="H67" s="69">
        <f t="shared" si="11"/>
        <v>1.4210241356763584</v>
      </c>
      <c r="J67">
        <v>10</v>
      </c>
      <c r="K67" s="119">
        <v>16.18</v>
      </c>
      <c r="L67" s="466">
        <v>15.24</v>
      </c>
      <c r="M67" s="466">
        <v>15.411111111111113</v>
      </c>
      <c r="N67" s="467">
        <v>15.763333333333334</v>
      </c>
      <c r="O67" s="468">
        <f t="shared" si="12"/>
        <v>15.471481481481483</v>
      </c>
      <c r="AH67" s="150"/>
      <c r="AJ67" s="102"/>
      <c r="AK67" s="102"/>
    </row>
    <row r="68" spans="1:45" ht="15">
      <c r="A68" s="122">
        <v>7</v>
      </c>
      <c r="B68" s="123">
        <v>11.72</v>
      </c>
      <c r="C68" s="124">
        <v>10.07</v>
      </c>
      <c r="D68" s="124">
        <v>9.94</v>
      </c>
      <c r="E68" s="125">
        <v>9.46</v>
      </c>
      <c r="F68" s="126">
        <f>AVERAGE(C68:E68)</f>
        <v>9.823333333333332</v>
      </c>
      <c r="G68" s="121">
        <f t="shared" si="10"/>
        <v>0.3212994449626906</v>
      </c>
      <c r="H68" s="69">
        <f t="shared" si="11"/>
        <v>3.2707781977878247</v>
      </c>
      <c r="O68" s="70"/>
      <c r="AG68" s="260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</row>
    <row r="69" spans="15:45" ht="15">
      <c r="O69" s="70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</row>
    <row r="70" spans="1:45" ht="15">
      <c r="A70" t="s">
        <v>77</v>
      </c>
      <c r="AG70" s="34"/>
      <c r="AH70" s="34"/>
      <c r="AI70" s="34"/>
      <c r="AJ70" s="34"/>
      <c r="AK70" s="34"/>
      <c r="AL70" s="34"/>
      <c r="AM70" s="290"/>
      <c r="AN70" s="388"/>
      <c r="AO70" s="389"/>
      <c r="AP70" s="390"/>
      <c r="AQ70" s="391"/>
      <c r="AR70" s="389"/>
      <c r="AS70" s="34"/>
    </row>
    <row r="71" spans="2:45" ht="15">
      <c r="B71" s="151" t="s">
        <v>91</v>
      </c>
      <c r="C71" t="s">
        <v>83</v>
      </c>
      <c r="K71" s="6"/>
      <c r="L71" t="s">
        <v>84</v>
      </c>
      <c r="M71" t="s">
        <v>81</v>
      </c>
      <c r="N71" t="s">
        <v>82</v>
      </c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</row>
    <row r="72" spans="1:45" ht="15">
      <c r="A72">
        <v>0</v>
      </c>
      <c r="B72" s="119">
        <v>0</v>
      </c>
      <c r="C72" s="69">
        <v>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7">
        <v>0</v>
      </c>
      <c r="L72" s="63">
        <f>AVERAGE(C72:K72)</f>
        <v>0</v>
      </c>
      <c r="M72" s="121">
        <f>STDEV(C72:K72)</f>
        <v>0</v>
      </c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</row>
    <row r="73" spans="1:45" ht="15">
      <c r="A73">
        <v>1</v>
      </c>
      <c r="B73" s="119">
        <v>1.1</v>
      </c>
      <c r="C73" s="69">
        <v>1.29</v>
      </c>
      <c r="D73" s="69">
        <v>1.31</v>
      </c>
      <c r="E73" s="69">
        <v>1.31</v>
      </c>
      <c r="F73" s="69">
        <v>1.28</v>
      </c>
      <c r="G73" s="69">
        <v>1.31</v>
      </c>
      <c r="H73" s="69">
        <v>1.3</v>
      </c>
      <c r="I73" s="69">
        <v>1.3</v>
      </c>
      <c r="J73" s="69">
        <v>1.3</v>
      </c>
      <c r="K73" s="7">
        <v>1.3</v>
      </c>
      <c r="L73" s="63">
        <f aca="true" t="shared" si="13" ref="L73:L78">AVERAGE(C73:K73)</f>
        <v>1.3</v>
      </c>
      <c r="M73" s="121">
        <f aca="true" t="shared" si="14" ref="M73:M82">STDEV(C73:K73)</f>
        <v>0.010000000000000009</v>
      </c>
      <c r="N73" s="69">
        <f>100*M73/L73</f>
        <v>0.7692307692307699</v>
      </c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</row>
    <row r="74" spans="1:45" ht="15">
      <c r="A74">
        <v>2</v>
      </c>
      <c r="B74" s="119">
        <v>2.22</v>
      </c>
      <c r="C74" s="69">
        <v>2.09</v>
      </c>
      <c r="D74" s="69">
        <v>2.06</v>
      </c>
      <c r="E74" s="69">
        <v>2.12</v>
      </c>
      <c r="F74" s="69">
        <v>2.11</v>
      </c>
      <c r="G74" s="69">
        <v>2.09</v>
      </c>
      <c r="H74" s="69">
        <v>2.1</v>
      </c>
      <c r="I74" s="69">
        <v>2.11</v>
      </c>
      <c r="J74" s="69">
        <v>2.1</v>
      </c>
      <c r="K74" s="7">
        <v>2.07</v>
      </c>
      <c r="L74" s="63">
        <f t="shared" si="13"/>
        <v>2.0944444444444446</v>
      </c>
      <c r="M74" s="121">
        <f t="shared" si="14"/>
        <v>0.01943650631615102</v>
      </c>
      <c r="N74" s="69">
        <f aca="true" t="shared" si="15" ref="N74:N82">100*M74/L74</f>
        <v>0.9280029540867861</v>
      </c>
      <c r="AG74" s="34"/>
      <c r="AH74" s="80"/>
      <c r="AI74" s="34"/>
      <c r="AJ74" s="34"/>
      <c r="AK74" s="34"/>
      <c r="AL74" s="34"/>
      <c r="AM74" s="34"/>
      <c r="AN74" s="34"/>
      <c r="AO74" s="34"/>
      <c r="AP74" s="34"/>
      <c r="AQ74" s="34"/>
      <c r="AR74" s="376"/>
      <c r="AS74" s="34"/>
    </row>
    <row r="75" spans="1:46" ht="15">
      <c r="A75">
        <v>3</v>
      </c>
      <c r="B75" s="119">
        <v>4.4</v>
      </c>
      <c r="C75">
        <v>4.38</v>
      </c>
      <c r="D75">
        <v>4.37</v>
      </c>
      <c r="E75">
        <v>4.36</v>
      </c>
      <c r="F75">
        <v>4.36</v>
      </c>
      <c r="G75">
        <v>4.34</v>
      </c>
      <c r="H75">
        <v>4.35</v>
      </c>
      <c r="I75">
        <v>4.36</v>
      </c>
      <c r="J75">
        <v>4.32</v>
      </c>
      <c r="K75" s="6">
        <v>4.32</v>
      </c>
      <c r="L75" s="63">
        <f>AVERAGE(C75:K75)</f>
        <v>4.351111111111111</v>
      </c>
      <c r="M75" s="121">
        <f t="shared" si="14"/>
        <v>0.02088327347690273</v>
      </c>
      <c r="N75" s="69">
        <f t="shared" si="15"/>
        <v>0.4799526590707982</v>
      </c>
      <c r="AG75" s="34"/>
      <c r="AH75" s="262"/>
      <c r="AI75" s="386"/>
      <c r="AJ75" s="386"/>
      <c r="AK75" s="386"/>
      <c r="AL75" s="386"/>
      <c r="AM75" s="386"/>
      <c r="AN75" s="386"/>
      <c r="AO75" s="386"/>
      <c r="AP75" s="37"/>
      <c r="AQ75" s="37"/>
      <c r="AR75" s="392"/>
      <c r="AS75" s="416"/>
      <c r="AT75" s="69"/>
    </row>
    <row r="76" spans="1:46" ht="15">
      <c r="A76">
        <v>4</v>
      </c>
      <c r="B76" s="119">
        <v>5.36</v>
      </c>
      <c r="C76" s="69">
        <v>5.82</v>
      </c>
      <c r="D76" s="69">
        <v>5.81</v>
      </c>
      <c r="E76" s="69">
        <v>5.81</v>
      </c>
      <c r="F76" s="69">
        <v>5.81</v>
      </c>
      <c r="G76" s="69">
        <v>5.81</v>
      </c>
      <c r="H76" s="69">
        <v>5.82</v>
      </c>
      <c r="I76" s="69">
        <v>5.82</v>
      </c>
      <c r="J76" s="69">
        <v>5.8</v>
      </c>
      <c r="K76" s="7">
        <v>5.8</v>
      </c>
      <c r="L76" s="63">
        <f t="shared" si="13"/>
        <v>5.81111111111111</v>
      </c>
      <c r="M76" s="121">
        <f t="shared" si="14"/>
        <v>0.007817359599705928</v>
      </c>
      <c r="N76" s="69">
        <f t="shared" si="15"/>
        <v>0.13452435257620146</v>
      </c>
      <c r="AG76" s="34"/>
      <c r="AH76" s="262"/>
      <c r="AI76" s="386"/>
      <c r="AJ76" s="386"/>
      <c r="AK76" s="386"/>
      <c r="AL76" s="386"/>
      <c r="AM76" s="386"/>
      <c r="AN76" s="386"/>
      <c r="AO76" s="386"/>
      <c r="AP76" s="37"/>
      <c r="AQ76" s="37"/>
      <c r="AR76" s="392"/>
      <c r="AS76" s="416"/>
      <c r="AT76" s="69"/>
    </row>
    <row r="77" spans="1:46" ht="15">
      <c r="A77">
        <v>5</v>
      </c>
      <c r="B77" s="119">
        <v>6</v>
      </c>
      <c r="C77" s="69">
        <v>6.83</v>
      </c>
      <c r="D77" s="69">
        <v>6.84</v>
      </c>
      <c r="E77" s="69">
        <v>6.83</v>
      </c>
      <c r="F77" s="69">
        <v>6.84</v>
      </c>
      <c r="G77" s="69">
        <v>6.86</v>
      </c>
      <c r="H77" s="69">
        <v>6.86</v>
      </c>
      <c r="I77" s="69">
        <v>6.85</v>
      </c>
      <c r="J77" s="69">
        <v>6.83</v>
      </c>
      <c r="K77" s="7">
        <v>6.82</v>
      </c>
      <c r="L77" s="63">
        <f t="shared" si="13"/>
        <v>6.84</v>
      </c>
      <c r="M77" s="121">
        <f t="shared" si="14"/>
        <v>0.014142135623730963</v>
      </c>
      <c r="N77" s="69">
        <f t="shared" si="15"/>
        <v>0.20675636876799652</v>
      </c>
      <c r="AG77" s="34"/>
      <c r="AH77" s="262"/>
      <c r="AI77" s="386"/>
      <c r="AJ77" s="386"/>
      <c r="AK77" s="386"/>
      <c r="AL77" s="386"/>
      <c r="AM77" s="386"/>
      <c r="AN77" s="386"/>
      <c r="AO77" s="386"/>
      <c r="AP77" s="37"/>
      <c r="AQ77" s="37"/>
      <c r="AR77" s="392"/>
      <c r="AS77" s="416"/>
      <c r="AT77" s="69"/>
    </row>
    <row r="78" spans="1:46" ht="15">
      <c r="A78">
        <v>6</v>
      </c>
      <c r="B78" s="119">
        <v>9.79</v>
      </c>
      <c r="C78" s="69">
        <v>10.16</v>
      </c>
      <c r="D78" s="69">
        <v>10.16</v>
      </c>
      <c r="E78" s="69">
        <v>10.12</v>
      </c>
      <c r="F78" s="69">
        <v>10.05</v>
      </c>
      <c r="G78" s="69">
        <v>10.12</v>
      </c>
      <c r="H78" s="69">
        <v>10.14</v>
      </c>
      <c r="I78" s="69">
        <v>10.15</v>
      </c>
      <c r="J78" s="69">
        <v>10.12</v>
      </c>
      <c r="K78" s="7">
        <v>10.14</v>
      </c>
      <c r="L78" s="63">
        <f t="shared" si="13"/>
        <v>10.128888888888888</v>
      </c>
      <c r="M78" s="121">
        <f t="shared" si="14"/>
        <v>0.03370624736026112</v>
      </c>
      <c r="N78" s="69">
        <f t="shared" si="15"/>
        <v>0.3327733942983218</v>
      </c>
      <c r="R78" s="60"/>
      <c r="S78" s="60"/>
      <c r="AG78" s="34"/>
      <c r="AH78" s="262"/>
      <c r="AI78" s="386"/>
      <c r="AJ78" s="386"/>
      <c r="AK78" s="386"/>
      <c r="AL78" s="386"/>
      <c r="AM78" s="386"/>
      <c r="AN78" s="386"/>
      <c r="AO78" s="386"/>
      <c r="AP78" s="37"/>
      <c r="AQ78" s="37"/>
      <c r="AR78" s="392"/>
      <c r="AS78" s="416"/>
      <c r="AT78" s="69"/>
    </row>
    <row r="79" spans="1:46" ht="15">
      <c r="A79">
        <v>8</v>
      </c>
      <c r="B79" s="119">
        <v>12.98</v>
      </c>
      <c r="C79" s="69">
        <v>13.27</v>
      </c>
      <c r="D79" s="69">
        <v>13.21</v>
      </c>
      <c r="E79" s="69">
        <v>13.19</v>
      </c>
      <c r="F79" s="69">
        <v>13.19</v>
      </c>
      <c r="G79" s="69">
        <v>13.19</v>
      </c>
      <c r="H79" s="69">
        <v>13.18</v>
      </c>
      <c r="I79" s="69">
        <v>13.19</v>
      </c>
      <c r="J79" s="69">
        <v>13.2</v>
      </c>
      <c r="K79" s="7">
        <v>13.17</v>
      </c>
      <c r="L79" s="63">
        <f>AVERAGE(C79:K79)</f>
        <v>13.198888888888888</v>
      </c>
      <c r="M79" s="121">
        <f t="shared" si="14"/>
        <v>0.028915585954829133</v>
      </c>
      <c r="N79" s="69">
        <f t="shared" si="15"/>
        <v>0.21907591008793859</v>
      </c>
      <c r="S79" s="60"/>
      <c r="AG79" s="34"/>
      <c r="AH79" s="262"/>
      <c r="AI79" s="386"/>
      <c r="AJ79" s="386"/>
      <c r="AK79" s="386"/>
      <c r="AL79" s="386"/>
      <c r="AM79" s="386"/>
      <c r="AN79" s="386"/>
      <c r="AO79" s="386"/>
      <c r="AP79" s="37"/>
      <c r="AQ79" s="37"/>
      <c r="AR79" s="392"/>
      <c r="AS79" s="416"/>
      <c r="AT79" s="69"/>
    </row>
    <row r="80" spans="1:46" ht="15">
      <c r="A80">
        <v>9</v>
      </c>
      <c r="B80" s="119">
        <v>14.07</v>
      </c>
      <c r="C80" s="69">
        <v>13.82</v>
      </c>
      <c r="D80" s="69">
        <v>13.82</v>
      </c>
      <c r="E80" s="69">
        <v>13.8</v>
      </c>
      <c r="F80" s="69">
        <v>13.83</v>
      </c>
      <c r="G80" s="69">
        <v>13.82</v>
      </c>
      <c r="H80" s="69">
        <v>13.81</v>
      </c>
      <c r="I80" s="69">
        <v>13.82</v>
      </c>
      <c r="J80" s="69">
        <v>13.82</v>
      </c>
      <c r="K80" s="7">
        <v>13.82</v>
      </c>
      <c r="L80" s="63">
        <f>AVERAGE(C80:K80)</f>
        <v>13.817777777777776</v>
      </c>
      <c r="M80" s="121">
        <f t="shared" si="14"/>
        <v>0.008333333333333156</v>
      </c>
      <c r="N80" s="69">
        <f t="shared" si="15"/>
        <v>0.06030878095850628</v>
      </c>
      <c r="Q80" s="127"/>
      <c r="R80" s="128"/>
      <c r="S80" s="129"/>
      <c r="AG80" s="34"/>
      <c r="AH80" s="262"/>
      <c r="AI80" s="386"/>
      <c r="AJ80" s="386"/>
      <c r="AK80" s="386"/>
      <c r="AL80" s="386"/>
      <c r="AM80" s="386"/>
      <c r="AN80" s="386"/>
      <c r="AO80" s="386"/>
      <c r="AP80" s="37"/>
      <c r="AQ80" s="37"/>
      <c r="AR80" s="392"/>
      <c r="AS80" s="416"/>
      <c r="AT80" s="69"/>
    </row>
    <row r="81" spans="1:46" ht="15">
      <c r="A81">
        <v>10</v>
      </c>
      <c r="B81" s="119">
        <v>16.18</v>
      </c>
      <c r="C81" s="69">
        <v>15.53</v>
      </c>
      <c r="D81" s="69">
        <v>15.43</v>
      </c>
      <c r="E81" s="69">
        <v>15.41</v>
      </c>
      <c r="F81" s="69">
        <v>15.39</v>
      </c>
      <c r="G81" s="69">
        <v>15.39</v>
      </c>
      <c r="H81" s="69">
        <v>15.41</v>
      </c>
      <c r="I81" s="69">
        <v>15.39</v>
      </c>
      <c r="J81" s="69">
        <v>15.4</v>
      </c>
      <c r="K81" s="7">
        <v>15.35</v>
      </c>
      <c r="L81" s="63">
        <f>AVERAGE(C81:K81)</f>
        <v>15.411111111111113</v>
      </c>
      <c r="M81" s="121">
        <f t="shared" si="14"/>
        <v>0.0496095868871238</v>
      </c>
      <c r="N81" s="69">
        <f t="shared" si="15"/>
        <v>0.3219079177967658</v>
      </c>
      <c r="Q81" s="127"/>
      <c r="R81" s="130"/>
      <c r="S81" s="131"/>
      <c r="AG81" s="34"/>
      <c r="AH81" s="262"/>
      <c r="AI81" s="386"/>
      <c r="AJ81" s="386"/>
      <c r="AK81" s="386"/>
      <c r="AL81" s="386"/>
      <c r="AM81" s="386"/>
      <c r="AN81" s="386"/>
      <c r="AO81" s="386"/>
      <c r="AP81" s="37"/>
      <c r="AQ81" s="37"/>
      <c r="AR81" s="392"/>
      <c r="AS81" s="416"/>
      <c r="AT81" s="69"/>
    </row>
    <row r="82" spans="1:46" ht="15">
      <c r="A82" s="122">
        <v>7</v>
      </c>
      <c r="B82" s="123">
        <v>11.72</v>
      </c>
      <c r="C82" s="124">
        <v>9.68</v>
      </c>
      <c r="D82" s="124">
        <v>9.68</v>
      </c>
      <c r="E82" s="124">
        <v>9.68</v>
      </c>
      <c r="F82" s="124">
        <v>9.67</v>
      </c>
      <c r="G82" s="124">
        <v>9.66</v>
      </c>
      <c r="H82" s="124">
        <v>9.65</v>
      </c>
      <c r="I82" s="124">
        <v>9.68</v>
      </c>
      <c r="J82" s="124">
        <v>9.68</v>
      </c>
      <c r="K82" s="125">
        <v>9.59</v>
      </c>
      <c r="L82" s="132">
        <f>AVERAGE(C82:K82)</f>
        <v>9.663333333333334</v>
      </c>
      <c r="M82" s="121">
        <f t="shared" si="14"/>
        <v>0.029580398915498</v>
      </c>
      <c r="N82" s="69">
        <f t="shared" si="15"/>
        <v>0.3061096817747292</v>
      </c>
      <c r="Q82" s="127"/>
      <c r="R82" s="130"/>
      <c r="S82" s="131"/>
      <c r="AG82" s="34"/>
      <c r="AH82" s="262"/>
      <c r="AI82" s="386"/>
      <c r="AJ82" s="386"/>
      <c r="AK82" s="386"/>
      <c r="AL82" s="386"/>
      <c r="AM82" s="386"/>
      <c r="AN82" s="386"/>
      <c r="AO82" s="386"/>
      <c r="AP82" s="37"/>
      <c r="AQ82" s="37"/>
      <c r="AR82" s="392"/>
      <c r="AS82" s="416"/>
      <c r="AT82" s="69"/>
    </row>
    <row r="83" spans="17:46" ht="15">
      <c r="Q83" s="127"/>
      <c r="R83" s="130"/>
      <c r="S83" s="131"/>
      <c r="AG83" s="34"/>
      <c r="AH83" s="262"/>
      <c r="AI83" s="386"/>
      <c r="AJ83" s="386"/>
      <c r="AK83" s="386"/>
      <c r="AL83" s="386"/>
      <c r="AM83" s="386"/>
      <c r="AN83" s="386"/>
      <c r="AO83" s="386"/>
      <c r="AP83" s="37"/>
      <c r="AQ83" s="37"/>
      <c r="AR83" s="392"/>
      <c r="AS83" s="416"/>
      <c r="AT83" s="69"/>
    </row>
    <row r="84" spans="17:46" ht="15">
      <c r="Q84" s="127"/>
      <c r="R84" s="130"/>
      <c r="S84" s="131"/>
      <c r="AG84" s="34"/>
      <c r="AH84" s="262"/>
      <c r="AI84" s="386"/>
      <c r="AJ84" s="386"/>
      <c r="AK84" s="386"/>
      <c r="AL84" s="386"/>
      <c r="AM84" s="386"/>
      <c r="AN84" s="386"/>
      <c r="AO84" s="386"/>
      <c r="AP84" s="37"/>
      <c r="AQ84" s="37"/>
      <c r="AR84" s="392"/>
      <c r="AS84" s="416"/>
      <c r="AT84" s="69"/>
    </row>
    <row r="85" spans="1:45" ht="15">
      <c r="A85" s="153" t="s">
        <v>50</v>
      </c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</row>
    <row r="86" spans="1:45" ht="15">
      <c r="A86" s="149">
        <v>40337</v>
      </c>
      <c r="B86" t="s">
        <v>149</v>
      </c>
      <c r="C86" t="s">
        <v>76</v>
      </c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</row>
    <row r="87" spans="2:46" ht="15">
      <c r="B87" s="1"/>
      <c r="C87" s="1"/>
      <c r="D87" s="1"/>
      <c r="E87" s="1"/>
      <c r="F87" s="1"/>
      <c r="G87" s="1"/>
      <c r="H87" s="1"/>
      <c r="U87" s="80"/>
      <c r="V87" s="34"/>
      <c r="W87" s="34"/>
      <c r="X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</row>
    <row r="88" spans="1:46" ht="15">
      <c r="A88" s="154"/>
      <c r="B88" s="151" t="s">
        <v>91</v>
      </c>
      <c r="C88" s="1"/>
      <c r="D88" s="1"/>
      <c r="E88" s="2"/>
      <c r="F88" t="s">
        <v>78</v>
      </c>
      <c r="G88" t="s">
        <v>79</v>
      </c>
      <c r="H88" s="6" t="s">
        <v>80</v>
      </c>
      <c r="I88" s="1" t="s">
        <v>97</v>
      </c>
      <c r="J88" s="1" t="s">
        <v>72</v>
      </c>
      <c r="K88" s="2" t="s">
        <v>98</v>
      </c>
      <c r="U88" s="34"/>
      <c r="V88" s="34"/>
      <c r="W88" s="34"/>
      <c r="X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</row>
    <row r="89" spans="1:46" ht="15">
      <c r="A89" s="155"/>
      <c r="B89" s="156">
        <v>0</v>
      </c>
      <c r="C89" s="69">
        <v>0</v>
      </c>
      <c r="D89" s="69">
        <v>0</v>
      </c>
      <c r="E89" s="7">
        <v>0</v>
      </c>
      <c r="F89" s="69">
        <v>0</v>
      </c>
      <c r="G89" s="69">
        <v>0</v>
      </c>
      <c r="H89" s="7">
        <v>0</v>
      </c>
      <c r="I89" s="70">
        <f>AVERAGE(C89:H89)</f>
        <v>0</v>
      </c>
      <c r="J89" s="69"/>
      <c r="K89" s="7"/>
      <c r="U89" s="395"/>
      <c r="V89" s="34"/>
      <c r="W89" s="34"/>
      <c r="X89" s="34"/>
      <c r="AG89" s="80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</row>
    <row r="90" spans="1:46" ht="15">
      <c r="A90">
        <v>1</v>
      </c>
      <c r="B90" s="119">
        <v>1.1</v>
      </c>
      <c r="C90" s="69">
        <v>1.44</v>
      </c>
      <c r="D90" s="69">
        <v>1.45</v>
      </c>
      <c r="E90" s="7">
        <v>1.77</v>
      </c>
      <c r="F90" s="69">
        <v>1.4</v>
      </c>
      <c r="G90" s="69">
        <v>1.44</v>
      </c>
      <c r="H90" s="7">
        <v>1.74</v>
      </c>
      <c r="I90" s="70">
        <f aca="true" t="shared" si="16" ref="I90:I99">AVERAGE(C90:H90)</f>
        <v>1.54</v>
      </c>
      <c r="J90" s="69">
        <f aca="true" t="shared" si="17" ref="J90:J98">STDEV(C90:E90)</f>
        <v>0.18770544300401454</v>
      </c>
      <c r="K90" s="7">
        <f aca="true" t="shared" si="18" ref="K90:K98">100*(J90/I90)</f>
        <v>12.188665130130815</v>
      </c>
      <c r="U90" s="34"/>
      <c r="V90" s="34"/>
      <c r="W90" s="34"/>
      <c r="X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</row>
    <row r="91" spans="1:46" ht="15">
      <c r="A91">
        <v>2</v>
      </c>
      <c r="B91" s="119">
        <v>2.22</v>
      </c>
      <c r="C91" s="69">
        <v>2.07</v>
      </c>
      <c r="D91" s="69">
        <v>2.12</v>
      </c>
      <c r="E91" s="7">
        <v>1.83</v>
      </c>
      <c r="F91" s="69">
        <v>2</v>
      </c>
      <c r="G91" s="69">
        <v>1.96</v>
      </c>
      <c r="H91" s="7">
        <v>1.86</v>
      </c>
      <c r="I91" s="70">
        <f t="shared" si="16"/>
        <v>1.9733333333333334</v>
      </c>
      <c r="J91" s="69">
        <f t="shared" si="17"/>
        <v>0.15502687938977977</v>
      </c>
      <c r="K91" s="7">
        <f t="shared" si="18"/>
        <v>7.8560918609685695</v>
      </c>
      <c r="U91" s="414"/>
      <c r="V91" s="34"/>
      <c r="W91" s="34"/>
      <c r="X91" s="34"/>
      <c r="AG91" s="395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</row>
    <row r="92" spans="1:46" ht="15">
      <c r="A92">
        <v>3</v>
      </c>
      <c r="B92" s="119">
        <v>4.4</v>
      </c>
      <c r="C92" s="69">
        <v>4.33</v>
      </c>
      <c r="D92" s="69">
        <v>4.07</v>
      </c>
      <c r="E92" s="7">
        <v>4.36</v>
      </c>
      <c r="F92" s="69">
        <v>4.34</v>
      </c>
      <c r="G92" s="69">
        <v>4</v>
      </c>
      <c r="H92" s="7">
        <v>4.37</v>
      </c>
      <c r="I92" s="70">
        <f t="shared" si="16"/>
        <v>4.245</v>
      </c>
      <c r="J92" s="69">
        <f t="shared" si="17"/>
        <v>0.1594783161854091</v>
      </c>
      <c r="K92" s="7">
        <f t="shared" si="18"/>
        <v>3.7568507935314277</v>
      </c>
      <c r="U92" s="414"/>
      <c r="V92" s="261"/>
      <c r="W92" s="37"/>
      <c r="X92" s="37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</row>
    <row r="93" spans="1:46" ht="15">
      <c r="A93">
        <v>4</v>
      </c>
      <c r="B93" s="119">
        <v>5.36</v>
      </c>
      <c r="C93" s="69">
        <v>5.35</v>
      </c>
      <c r="D93" s="69">
        <v>5.29</v>
      </c>
      <c r="E93" s="7">
        <v>5.21</v>
      </c>
      <c r="F93" s="69">
        <v>5.22</v>
      </c>
      <c r="G93" s="69">
        <v>5.25</v>
      </c>
      <c r="H93" s="7">
        <v>5.15</v>
      </c>
      <c r="I93" s="70">
        <f t="shared" si="16"/>
        <v>5.245</v>
      </c>
      <c r="J93" s="69">
        <f t="shared" si="17"/>
        <v>0.07023769168568478</v>
      </c>
      <c r="K93" s="7">
        <f t="shared" si="18"/>
        <v>1.339136161786173</v>
      </c>
      <c r="U93" s="34"/>
      <c r="V93" s="262"/>
      <c r="W93" s="37"/>
      <c r="X93" s="37"/>
      <c r="AG93" s="41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</row>
    <row r="94" spans="1:46" ht="15">
      <c r="A94">
        <v>5</v>
      </c>
      <c r="B94" s="119">
        <v>6</v>
      </c>
      <c r="C94" s="69">
        <v>6.13</v>
      </c>
      <c r="D94" s="69">
        <v>6.23</v>
      </c>
      <c r="E94" s="7">
        <v>6.1</v>
      </c>
      <c r="F94" s="69">
        <v>5.75</v>
      </c>
      <c r="G94" s="69">
        <v>6.15</v>
      </c>
      <c r="H94" s="7">
        <v>6.06</v>
      </c>
      <c r="I94" s="70">
        <f t="shared" si="16"/>
        <v>6.07</v>
      </c>
      <c r="J94" s="69">
        <f t="shared" si="17"/>
        <v>0.06806859285554084</v>
      </c>
      <c r="K94" s="7">
        <f t="shared" si="18"/>
        <v>1.1213936220023204</v>
      </c>
      <c r="U94" s="34"/>
      <c r="V94" s="262"/>
      <c r="W94" s="37"/>
      <c r="X94" s="37"/>
      <c r="AG94" s="414"/>
      <c r="AH94" s="261"/>
      <c r="AI94" s="37"/>
      <c r="AJ94" s="37"/>
      <c r="AK94" s="37"/>
      <c r="AL94" s="37"/>
      <c r="AM94" s="37"/>
      <c r="AN94" s="37"/>
      <c r="AO94" s="416"/>
      <c r="AP94" s="37"/>
      <c r="AQ94" s="37"/>
      <c r="AR94" s="34"/>
      <c r="AS94" s="34"/>
      <c r="AT94" s="34"/>
    </row>
    <row r="95" spans="1:46" ht="15">
      <c r="A95">
        <v>6</v>
      </c>
      <c r="B95" s="119">
        <v>9.79</v>
      </c>
      <c r="C95" s="69">
        <v>10.55</v>
      </c>
      <c r="D95" s="69">
        <v>9.27</v>
      </c>
      <c r="E95" s="7">
        <v>9.52</v>
      </c>
      <c r="F95" s="69">
        <v>10.27</v>
      </c>
      <c r="G95" s="69">
        <v>9.27</v>
      </c>
      <c r="H95" s="7">
        <v>9.62</v>
      </c>
      <c r="I95" s="70">
        <f t="shared" si="16"/>
        <v>9.749999999999998</v>
      </c>
      <c r="J95" s="69">
        <f t="shared" si="17"/>
        <v>0.6784541251993393</v>
      </c>
      <c r="K95" s="7">
        <f t="shared" si="18"/>
        <v>6.958503848198354</v>
      </c>
      <c r="U95" s="34"/>
      <c r="V95" s="262"/>
      <c r="W95" s="37"/>
      <c r="X95" s="37"/>
      <c r="AG95" s="34"/>
      <c r="AH95" s="262"/>
      <c r="AI95" s="37"/>
      <c r="AJ95" s="37"/>
      <c r="AK95" s="37"/>
      <c r="AL95" s="37"/>
      <c r="AM95" s="37"/>
      <c r="AN95" s="37"/>
      <c r="AO95" s="416"/>
      <c r="AP95" s="37"/>
      <c r="AQ95" s="37"/>
      <c r="AR95" s="34"/>
      <c r="AS95" s="34"/>
      <c r="AT95" s="34"/>
    </row>
    <row r="96" spans="1:46" ht="15">
      <c r="A96">
        <v>8</v>
      </c>
      <c r="B96" s="119">
        <v>12.98</v>
      </c>
      <c r="C96" s="69">
        <v>12.66</v>
      </c>
      <c r="D96" s="69">
        <v>11.83</v>
      </c>
      <c r="E96" s="7">
        <v>12.17</v>
      </c>
      <c r="F96" s="69">
        <v>12.59</v>
      </c>
      <c r="G96" s="69">
        <v>11.48</v>
      </c>
      <c r="H96" s="7">
        <v>11.96</v>
      </c>
      <c r="I96" s="70">
        <f t="shared" si="16"/>
        <v>12.115</v>
      </c>
      <c r="J96" s="69">
        <f t="shared" si="17"/>
        <v>0.41725292090050137</v>
      </c>
      <c r="K96" s="7">
        <f t="shared" si="18"/>
        <v>3.4441016995501554</v>
      </c>
      <c r="U96" s="34"/>
      <c r="V96" s="262"/>
      <c r="W96" s="37"/>
      <c r="X96" s="37"/>
      <c r="AG96" s="34"/>
      <c r="AH96" s="262"/>
      <c r="AI96" s="37"/>
      <c r="AJ96" s="37"/>
      <c r="AK96" s="37"/>
      <c r="AL96" s="37"/>
      <c r="AM96" s="37"/>
      <c r="AN96" s="37"/>
      <c r="AO96" s="416"/>
      <c r="AP96" s="37"/>
      <c r="AQ96" s="37"/>
      <c r="AR96" s="34"/>
      <c r="AS96" s="34"/>
      <c r="AT96" s="34"/>
    </row>
    <row r="97" spans="1:46" ht="15">
      <c r="A97">
        <v>9</v>
      </c>
      <c r="B97" s="119">
        <v>14.07</v>
      </c>
      <c r="C97" s="69">
        <v>12.73</v>
      </c>
      <c r="D97" s="69">
        <v>12.79</v>
      </c>
      <c r="E97" s="7">
        <v>12.62</v>
      </c>
      <c r="F97" s="69">
        <v>12.34</v>
      </c>
      <c r="G97" s="69">
        <v>12.25</v>
      </c>
      <c r="H97" s="7">
        <v>12.6</v>
      </c>
      <c r="I97" s="70">
        <f t="shared" si="16"/>
        <v>12.555</v>
      </c>
      <c r="J97" s="69">
        <f t="shared" si="17"/>
        <v>0.08621678104251716</v>
      </c>
      <c r="K97" s="7">
        <f t="shared" si="18"/>
        <v>0.6867127124055529</v>
      </c>
      <c r="U97" s="34"/>
      <c r="V97" s="262"/>
      <c r="W97" s="37"/>
      <c r="X97" s="37"/>
      <c r="AG97" s="34"/>
      <c r="AH97" s="262"/>
      <c r="AI97" s="37"/>
      <c r="AJ97" s="37"/>
      <c r="AK97" s="37"/>
      <c r="AL97" s="37"/>
      <c r="AM97" s="37"/>
      <c r="AN97" s="37"/>
      <c r="AO97" s="416"/>
      <c r="AP97" s="37"/>
      <c r="AQ97" s="37"/>
      <c r="AR97" s="34"/>
      <c r="AS97" s="34"/>
      <c r="AT97" s="34"/>
    </row>
    <row r="98" spans="1:46" ht="15">
      <c r="A98">
        <v>10</v>
      </c>
      <c r="B98" s="119">
        <v>16.18</v>
      </c>
      <c r="C98" s="69">
        <v>14.58</v>
      </c>
      <c r="D98" s="69">
        <v>14.61</v>
      </c>
      <c r="E98" s="7">
        <v>13.9</v>
      </c>
      <c r="F98" s="69">
        <v>14.38</v>
      </c>
      <c r="G98" s="69">
        <v>14.39</v>
      </c>
      <c r="H98" s="7">
        <v>13.96</v>
      </c>
      <c r="I98" s="70">
        <f t="shared" si="16"/>
        <v>14.303333333333333</v>
      </c>
      <c r="J98" s="69">
        <f t="shared" si="17"/>
        <v>0.40153870714207995</v>
      </c>
      <c r="K98" s="7">
        <f t="shared" si="18"/>
        <v>2.807308602717874</v>
      </c>
      <c r="U98" s="34"/>
      <c r="V98" s="262"/>
      <c r="W98" s="37"/>
      <c r="X98" s="37"/>
      <c r="AG98" s="34"/>
      <c r="AH98" s="262"/>
      <c r="AI98" s="37"/>
      <c r="AJ98" s="37"/>
      <c r="AK98" s="37"/>
      <c r="AL98" s="37"/>
      <c r="AM98" s="37"/>
      <c r="AN98" s="37"/>
      <c r="AO98" s="416"/>
      <c r="AP98" s="37"/>
      <c r="AQ98" s="37"/>
      <c r="AR98" s="34"/>
      <c r="AS98" s="34"/>
      <c r="AT98" s="34"/>
    </row>
    <row r="99" spans="1:46" ht="15">
      <c r="A99" s="135">
        <v>7</v>
      </c>
      <c r="B99" s="159">
        <v>11.72</v>
      </c>
      <c r="C99" s="137">
        <v>9.96</v>
      </c>
      <c r="D99" s="137">
        <v>9.84</v>
      </c>
      <c r="E99" s="138">
        <v>9.82</v>
      </c>
      <c r="F99" s="124">
        <v>10.06</v>
      </c>
      <c r="G99" s="124">
        <v>10.1</v>
      </c>
      <c r="H99" s="125">
        <v>9.89</v>
      </c>
      <c r="I99" s="220">
        <f t="shared" si="16"/>
        <v>9.945</v>
      </c>
      <c r="J99" s="74"/>
      <c r="K99" s="33"/>
      <c r="U99" s="34"/>
      <c r="V99" s="262"/>
      <c r="W99" s="37"/>
      <c r="X99" s="37"/>
      <c r="AG99" s="34"/>
      <c r="AH99" s="262"/>
      <c r="AI99" s="37"/>
      <c r="AJ99" s="37"/>
      <c r="AK99" s="37"/>
      <c r="AL99" s="37"/>
      <c r="AM99" s="37"/>
      <c r="AN99" s="37"/>
      <c r="AO99" s="416"/>
      <c r="AP99" s="37"/>
      <c r="AQ99" s="37"/>
      <c r="AR99" s="34"/>
      <c r="AS99" s="34"/>
      <c r="AT99" s="34"/>
    </row>
    <row r="100" spans="21:46" ht="15">
      <c r="U100" s="34"/>
      <c r="V100" s="262"/>
      <c r="W100" s="37"/>
      <c r="X100" s="37"/>
      <c r="AG100" s="34"/>
      <c r="AH100" s="262"/>
      <c r="AI100" s="37"/>
      <c r="AJ100" s="37"/>
      <c r="AK100" s="37"/>
      <c r="AL100" s="37"/>
      <c r="AM100" s="37"/>
      <c r="AN100" s="37"/>
      <c r="AO100" s="416"/>
      <c r="AP100" s="37"/>
      <c r="AQ100" s="37"/>
      <c r="AR100" s="34"/>
      <c r="AS100" s="34"/>
      <c r="AT100" s="34"/>
    </row>
    <row r="101" spans="21:46" ht="15">
      <c r="U101" s="34"/>
      <c r="V101" s="262"/>
      <c r="W101" s="37"/>
      <c r="X101" s="37"/>
      <c r="AG101" s="34"/>
      <c r="AH101" s="262"/>
      <c r="AI101" s="37"/>
      <c r="AJ101" s="37"/>
      <c r="AK101" s="37"/>
      <c r="AL101" s="37"/>
      <c r="AM101" s="37"/>
      <c r="AN101" s="37"/>
      <c r="AO101" s="416"/>
      <c r="AP101" s="37"/>
      <c r="AQ101" s="37"/>
      <c r="AR101" s="34"/>
      <c r="AS101" s="34"/>
      <c r="AT101" s="34"/>
    </row>
    <row r="102" spans="1:46" ht="15">
      <c r="A102" s="84" t="s">
        <v>4</v>
      </c>
      <c r="U102" s="34"/>
      <c r="V102" s="262"/>
      <c r="W102" s="37"/>
      <c r="X102" s="37"/>
      <c r="AG102" s="34"/>
      <c r="AH102" s="262"/>
      <c r="AI102" s="37"/>
      <c r="AJ102" s="37"/>
      <c r="AK102" s="37"/>
      <c r="AL102" s="37"/>
      <c r="AM102" s="37"/>
      <c r="AN102" s="37"/>
      <c r="AO102" s="416"/>
      <c r="AP102" s="37"/>
      <c r="AQ102" s="37"/>
      <c r="AR102" s="34"/>
      <c r="AS102" s="34"/>
      <c r="AT102" s="34"/>
    </row>
    <row r="103" spans="1:46" ht="15">
      <c r="A103" s="118"/>
      <c r="B103" t="s">
        <v>149</v>
      </c>
      <c r="C103" t="s">
        <v>76</v>
      </c>
      <c r="U103" s="34"/>
      <c r="V103" s="34"/>
      <c r="W103" s="34"/>
      <c r="X103" s="34"/>
      <c r="AG103" s="34"/>
      <c r="AH103" s="262"/>
      <c r="AI103" s="37"/>
      <c r="AJ103" s="37"/>
      <c r="AK103" s="37"/>
      <c r="AL103" s="37"/>
      <c r="AM103" s="37"/>
      <c r="AN103" s="37"/>
      <c r="AO103" s="416"/>
      <c r="AP103" s="37"/>
      <c r="AQ103" s="37"/>
      <c r="AR103" s="34"/>
      <c r="AS103" s="34"/>
      <c r="AT103" s="34"/>
    </row>
    <row r="104" spans="1:4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AG104" s="34"/>
      <c r="AH104" s="262"/>
      <c r="AI104" s="37"/>
      <c r="AJ104" s="37"/>
      <c r="AK104" s="37"/>
      <c r="AL104" s="37"/>
      <c r="AM104" s="37"/>
      <c r="AN104" s="37"/>
      <c r="AO104" s="416"/>
      <c r="AP104" s="37"/>
      <c r="AQ104" s="37"/>
      <c r="AR104" s="34"/>
      <c r="AS104" s="34"/>
      <c r="AT104" s="34"/>
    </row>
    <row r="105" spans="1:46" ht="15">
      <c r="A105" s="1" t="s">
        <v>90</v>
      </c>
      <c r="B105" s="2" t="s">
        <v>91</v>
      </c>
      <c r="C105" s="1"/>
      <c r="D105" s="1"/>
      <c r="E105" s="1"/>
      <c r="F105" s="1"/>
      <c r="G105" s="2"/>
      <c r="H105" s="139"/>
      <c r="I105" s="140"/>
      <c r="J105" s="141"/>
      <c r="K105" s="142" t="s">
        <v>92</v>
      </c>
      <c r="M105" t="s">
        <v>84</v>
      </c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</row>
    <row r="106" spans="2:46" ht="15">
      <c r="B106" s="119">
        <v>0</v>
      </c>
      <c r="C106">
        <v>0</v>
      </c>
      <c r="D106">
        <v>0</v>
      </c>
      <c r="E106">
        <v>0</v>
      </c>
      <c r="F106">
        <v>0</v>
      </c>
      <c r="G106" s="6">
        <v>0</v>
      </c>
      <c r="K106" s="143">
        <f aca="true" t="shared" si="19" ref="K106:K116">AVERAGE(C106:J106)</f>
        <v>0</v>
      </c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</row>
    <row r="107" spans="1:57" ht="15">
      <c r="A107">
        <v>1</v>
      </c>
      <c r="B107" s="119">
        <v>1.1</v>
      </c>
      <c r="C107">
        <v>2</v>
      </c>
      <c r="D107">
        <v>1.9</v>
      </c>
      <c r="E107">
        <v>2</v>
      </c>
      <c r="F107">
        <v>1.9</v>
      </c>
      <c r="G107" s="6">
        <v>1.9</v>
      </c>
      <c r="H107" s="102">
        <v>2</v>
      </c>
      <c r="I107" s="102">
        <v>1.9</v>
      </c>
      <c r="J107" s="103">
        <v>2</v>
      </c>
      <c r="K107" s="143">
        <f t="shared" si="19"/>
        <v>1.9500000000000002</v>
      </c>
      <c r="L107" s="31">
        <v>1.9400000000000002</v>
      </c>
      <c r="M107" s="470">
        <f>AVERAGE(K107:L107)</f>
        <v>1.9450000000000003</v>
      </c>
      <c r="AG107" s="34"/>
      <c r="AH107" s="34"/>
      <c r="AI107" s="34"/>
      <c r="AJ107" s="34"/>
      <c r="AK107" s="34"/>
      <c r="AL107" s="34"/>
      <c r="AM107" s="34"/>
      <c r="AN107" s="37"/>
      <c r="AO107" s="37"/>
      <c r="AP107" s="34"/>
      <c r="AQ107" s="34"/>
      <c r="AR107" s="34"/>
      <c r="AS107" s="34"/>
      <c r="AT107" s="34"/>
      <c r="BB107" s="160"/>
      <c r="BC107" s="161"/>
      <c r="BD107" s="162"/>
      <c r="BE107" s="163"/>
    </row>
    <row r="108" spans="1:57" ht="15">
      <c r="A108">
        <v>2</v>
      </c>
      <c r="B108" s="119">
        <v>2.22</v>
      </c>
      <c r="C108">
        <v>2.5</v>
      </c>
      <c r="D108">
        <v>2.5</v>
      </c>
      <c r="E108">
        <v>2.5</v>
      </c>
      <c r="F108">
        <v>2.5</v>
      </c>
      <c r="G108" s="6">
        <v>2.6</v>
      </c>
      <c r="H108" s="102">
        <v>2.6</v>
      </c>
      <c r="I108" s="102">
        <v>2.5</v>
      </c>
      <c r="J108" s="103">
        <v>2.5</v>
      </c>
      <c r="K108" s="143">
        <f t="shared" si="19"/>
        <v>2.525</v>
      </c>
      <c r="L108" s="31">
        <v>2.52</v>
      </c>
      <c r="M108" s="470">
        <f aca="true" t="shared" si="20" ref="M108:M116">AVERAGE(K108:L108)</f>
        <v>2.5225</v>
      </c>
      <c r="AG108" s="34"/>
      <c r="AH108" s="34"/>
      <c r="AI108" s="37"/>
      <c r="AJ108" s="37"/>
      <c r="AK108" s="34"/>
      <c r="AL108" s="34"/>
      <c r="AM108" s="34"/>
      <c r="AN108" s="37"/>
      <c r="AO108" s="37"/>
      <c r="AP108" s="34"/>
      <c r="AQ108" s="34"/>
      <c r="AR108" s="34"/>
      <c r="AS108" s="34"/>
      <c r="AT108" s="34"/>
      <c r="BC108" s="167"/>
      <c r="BD108" s="168"/>
      <c r="BE108" s="169"/>
    </row>
    <row r="109" spans="1:57" ht="15">
      <c r="A109">
        <v>3</v>
      </c>
      <c r="B109" s="119">
        <v>4.4</v>
      </c>
      <c r="C109">
        <v>4.3</v>
      </c>
      <c r="D109">
        <v>4.4</v>
      </c>
      <c r="E109">
        <v>4.4</v>
      </c>
      <c r="F109">
        <v>4.4</v>
      </c>
      <c r="G109" s="6">
        <v>4.4</v>
      </c>
      <c r="H109" s="102">
        <v>4.5</v>
      </c>
      <c r="I109" s="102">
        <v>4.5</v>
      </c>
      <c r="J109" s="103">
        <v>4.5</v>
      </c>
      <c r="K109" s="143">
        <f t="shared" si="19"/>
        <v>4.425</v>
      </c>
      <c r="L109" s="31">
        <v>4.38</v>
      </c>
      <c r="M109" s="470">
        <f t="shared" si="20"/>
        <v>4.4025</v>
      </c>
      <c r="AG109" s="34"/>
      <c r="AH109" s="34"/>
      <c r="AI109" s="37"/>
      <c r="AJ109" s="37"/>
      <c r="AK109" s="34"/>
      <c r="AL109" s="34"/>
      <c r="AM109" s="34"/>
      <c r="AN109" s="37"/>
      <c r="AO109" s="37"/>
      <c r="AP109" s="34"/>
      <c r="AQ109" s="34"/>
      <c r="AR109" s="34"/>
      <c r="AS109" s="34"/>
      <c r="AT109" s="34"/>
      <c r="BB109" s="172"/>
      <c r="BC109" s="157"/>
      <c r="BD109" s="172"/>
      <c r="BE109" s="173"/>
    </row>
    <row r="110" spans="1:55" ht="15">
      <c r="A110">
        <v>4</v>
      </c>
      <c r="B110" s="119">
        <v>5.36</v>
      </c>
      <c r="C110">
        <v>5.5</v>
      </c>
      <c r="D110">
        <v>5.5</v>
      </c>
      <c r="E110">
        <v>5.5</v>
      </c>
      <c r="F110">
        <v>5.5</v>
      </c>
      <c r="G110" s="6">
        <v>5.5</v>
      </c>
      <c r="H110" s="102">
        <v>5.6</v>
      </c>
      <c r="I110" s="102">
        <v>5.4</v>
      </c>
      <c r="J110" s="103">
        <v>5.1</v>
      </c>
      <c r="K110" s="143">
        <f t="shared" si="19"/>
        <v>5.45</v>
      </c>
      <c r="L110" s="31">
        <v>5.5</v>
      </c>
      <c r="M110" s="470">
        <f t="shared" si="20"/>
        <v>5.475</v>
      </c>
      <c r="AG110" s="34"/>
      <c r="AH110" s="34"/>
      <c r="AI110" s="37"/>
      <c r="AJ110" s="37"/>
      <c r="AK110" s="34"/>
      <c r="AL110" s="34"/>
      <c r="AM110" s="34"/>
      <c r="AN110" s="37"/>
      <c r="AO110" s="37"/>
      <c r="AP110" s="34"/>
      <c r="AQ110" s="34"/>
      <c r="AR110" s="34"/>
      <c r="AS110" s="34"/>
      <c r="AT110" s="34"/>
      <c r="BB110" s="157"/>
      <c r="BC110" s="157"/>
    </row>
    <row r="111" spans="1:55" ht="15">
      <c r="A111">
        <v>5</v>
      </c>
      <c r="B111" s="119">
        <v>6</v>
      </c>
      <c r="C111">
        <v>6.7</v>
      </c>
      <c r="D111">
        <v>6.7</v>
      </c>
      <c r="E111">
        <v>6.8</v>
      </c>
      <c r="F111">
        <v>6.7</v>
      </c>
      <c r="G111" s="6">
        <v>6.6</v>
      </c>
      <c r="H111" s="102">
        <v>6.8</v>
      </c>
      <c r="I111" s="102">
        <v>6.7</v>
      </c>
      <c r="J111" s="103">
        <v>6.8</v>
      </c>
      <c r="K111" s="143">
        <f t="shared" si="19"/>
        <v>6.725</v>
      </c>
      <c r="L111" s="31">
        <v>6.7</v>
      </c>
      <c r="M111" s="470">
        <f t="shared" si="20"/>
        <v>6.7125</v>
      </c>
      <c r="AG111" s="80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BB111" s="176"/>
      <c r="BC111" s="161"/>
    </row>
    <row r="112" spans="1:55" ht="15.75">
      <c r="A112">
        <v>6</v>
      </c>
      <c r="B112" s="119">
        <v>9.79</v>
      </c>
      <c r="C112">
        <v>9.6</v>
      </c>
      <c r="D112">
        <v>9.7</v>
      </c>
      <c r="E112">
        <v>9.7</v>
      </c>
      <c r="F112">
        <v>9.7</v>
      </c>
      <c r="G112" s="6">
        <v>9.6</v>
      </c>
      <c r="H112" s="102">
        <v>9.8</v>
      </c>
      <c r="I112" s="102">
        <v>9.6</v>
      </c>
      <c r="J112" s="103">
        <v>9.3</v>
      </c>
      <c r="K112" s="143">
        <f t="shared" si="19"/>
        <v>9.624999999999998</v>
      </c>
      <c r="L112" s="31">
        <v>9.66</v>
      </c>
      <c r="M112" s="470">
        <f t="shared" si="20"/>
        <v>9.642499999999998</v>
      </c>
      <c r="AG112" s="34"/>
      <c r="AH112" s="394"/>
      <c r="AI112" s="394"/>
      <c r="AJ112" s="34"/>
      <c r="AK112" s="394"/>
      <c r="AL112" s="394"/>
      <c r="AM112" s="394"/>
      <c r="AN112" s="394"/>
      <c r="AO112" s="394"/>
      <c r="AP112" s="34"/>
      <c r="AQ112" s="34"/>
      <c r="AR112" s="34"/>
      <c r="AS112" s="34"/>
      <c r="AT112" s="34"/>
      <c r="BB112" s="176"/>
      <c r="BC112" s="161"/>
    </row>
    <row r="113" spans="1:55" ht="15">
      <c r="A113">
        <v>8</v>
      </c>
      <c r="B113" s="119">
        <v>12.98</v>
      </c>
      <c r="C113">
        <v>12.7</v>
      </c>
      <c r="D113">
        <v>12.6</v>
      </c>
      <c r="E113">
        <v>12.7</v>
      </c>
      <c r="F113">
        <v>12.6</v>
      </c>
      <c r="G113" s="6">
        <v>12.7</v>
      </c>
      <c r="H113" s="102">
        <v>12.9</v>
      </c>
      <c r="I113" s="102">
        <v>13.1</v>
      </c>
      <c r="J113" s="103">
        <v>12.8</v>
      </c>
      <c r="K113" s="143">
        <f t="shared" si="19"/>
        <v>12.7625</v>
      </c>
      <c r="L113" s="31">
        <v>12.66</v>
      </c>
      <c r="M113" s="470">
        <f t="shared" si="20"/>
        <v>12.71125</v>
      </c>
      <c r="AG113" s="395"/>
      <c r="AH113" s="396"/>
      <c r="AI113" s="34"/>
      <c r="AJ113" s="34"/>
      <c r="AK113" s="396"/>
      <c r="AL113" s="396"/>
      <c r="AM113" s="396"/>
      <c r="AN113" s="396"/>
      <c r="AO113" s="34"/>
      <c r="AP113" s="396"/>
      <c r="AQ113" s="34"/>
      <c r="AR113" s="34"/>
      <c r="AS113" s="34"/>
      <c r="AT113" s="34"/>
      <c r="BB113" s="176"/>
      <c r="BC113" s="161"/>
    </row>
    <row r="114" spans="1:55" ht="15">
      <c r="A114">
        <v>9</v>
      </c>
      <c r="B114" s="119">
        <v>14.07</v>
      </c>
      <c r="C114">
        <v>13.1</v>
      </c>
      <c r="D114">
        <v>13.2</v>
      </c>
      <c r="E114">
        <v>13.2</v>
      </c>
      <c r="F114">
        <v>13.1</v>
      </c>
      <c r="G114" s="6">
        <v>13</v>
      </c>
      <c r="H114" s="102">
        <v>13.9</v>
      </c>
      <c r="I114" s="102">
        <v>13.4</v>
      </c>
      <c r="J114" s="103">
        <v>13.5</v>
      </c>
      <c r="K114" s="143">
        <f t="shared" si="19"/>
        <v>13.3</v>
      </c>
      <c r="L114" s="31">
        <v>13.12</v>
      </c>
      <c r="M114" s="470">
        <f t="shared" si="20"/>
        <v>13.21</v>
      </c>
      <c r="AG114" s="34"/>
      <c r="AH114" s="397"/>
      <c r="AI114" s="398"/>
      <c r="AJ114" s="399"/>
      <c r="AK114" s="400"/>
      <c r="AL114" s="400"/>
      <c r="AM114" s="400"/>
      <c r="AN114" s="400"/>
      <c r="AO114" s="401"/>
      <c r="AP114" s="34"/>
      <c r="AQ114" s="34"/>
      <c r="AR114" s="34"/>
      <c r="AS114" s="34"/>
      <c r="AT114" s="34"/>
      <c r="BB114" s="176"/>
      <c r="BC114" s="161"/>
    </row>
    <row r="115" spans="1:55" ht="15">
      <c r="A115">
        <v>10</v>
      </c>
      <c r="B115" s="119">
        <v>16.18</v>
      </c>
      <c r="C115">
        <v>15</v>
      </c>
      <c r="D115">
        <v>15</v>
      </c>
      <c r="E115">
        <v>14.9</v>
      </c>
      <c r="F115">
        <v>14.9</v>
      </c>
      <c r="G115" s="6">
        <v>15</v>
      </c>
      <c r="H115" s="102">
        <v>14.7</v>
      </c>
      <c r="I115" s="102">
        <v>14.5</v>
      </c>
      <c r="J115" s="103">
        <v>14.6</v>
      </c>
      <c r="K115" s="143">
        <f t="shared" si="19"/>
        <v>14.825</v>
      </c>
      <c r="L115" s="32">
        <v>14.959999999999999</v>
      </c>
      <c r="M115" s="470">
        <f t="shared" si="20"/>
        <v>14.892499999999998</v>
      </c>
      <c r="AG115" s="34"/>
      <c r="AH115" s="34"/>
      <c r="AI115" s="402"/>
      <c r="AJ115" s="403"/>
      <c r="AK115" s="404"/>
      <c r="AL115" s="34"/>
      <c r="AM115" s="34"/>
      <c r="AN115" s="405"/>
      <c r="AO115" s="406"/>
      <c r="AP115" s="405"/>
      <c r="AQ115" s="405"/>
      <c r="AR115" s="404"/>
      <c r="AS115" s="34"/>
      <c r="AT115" s="34"/>
      <c r="BB115" s="176"/>
      <c r="BC115" s="161"/>
    </row>
    <row r="116" spans="1:55" ht="15">
      <c r="A116" s="50">
        <v>7</v>
      </c>
      <c r="B116" s="144">
        <v>11.72</v>
      </c>
      <c r="C116" s="50">
        <v>9.9</v>
      </c>
      <c r="D116" s="50">
        <v>9.9</v>
      </c>
      <c r="E116" s="50">
        <v>9.9</v>
      </c>
      <c r="F116" s="50">
        <v>9.9</v>
      </c>
      <c r="G116" s="145">
        <v>9.9</v>
      </c>
      <c r="H116" s="146">
        <v>10.1</v>
      </c>
      <c r="I116" s="146">
        <v>10.1</v>
      </c>
      <c r="J116" s="147">
        <v>10.1</v>
      </c>
      <c r="K116" s="148">
        <f t="shared" si="19"/>
        <v>9.975</v>
      </c>
      <c r="L116" s="225">
        <v>9.9</v>
      </c>
      <c r="M116" s="469">
        <f t="shared" si="20"/>
        <v>9.9375</v>
      </c>
      <c r="AG116" s="402"/>
      <c r="AH116" s="405"/>
      <c r="AI116" s="402"/>
      <c r="AJ116" s="402"/>
      <c r="AK116" s="402"/>
      <c r="AL116" s="402"/>
      <c r="AM116" s="402"/>
      <c r="AN116" s="402"/>
      <c r="AO116" s="402"/>
      <c r="AP116" s="402"/>
      <c r="AQ116" s="402"/>
      <c r="AR116" s="34"/>
      <c r="AS116" s="407"/>
      <c r="BB116" s="176"/>
      <c r="BC116" s="161"/>
    </row>
    <row r="117" spans="33:55" ht="15">
      <c r="AG117" s="408"/>
      <c r="AH117" s="279"/>
      <c r="AI117" s="409"/>
      <c r="AJ117" s="409"/>
      <c r="AK117" s="409"/>
      <c r="AL117" s="409"/>
      <c r="AM117" s="409"/>
      <c r="AN117" s="409"/>
      <c r="AO117" s="409"/>
      <c r="AP117" s="409"/>
      <c r="AQ117" s="409"/>
      <c r="AR117" s="279"/>
      <c r="AS117" s="410"/>
      <c r="BB117" s="176"/>
      <c r="BC117" s="161"/>
    </row>
    <row r="118" spans="33:55" ht="15">
      <c r="AG118" s="408"/>
      <c r="AH118" s="279"/>
      <c r="AI118" s="409"/>
      <c r="AJ118" s="409"/>
      <c r="AK118" s="409"/>
      <c r="AL118" s="409"/>
      <c r="AM118" s="409"/>
      <c r="AN118" s="409"/>
      <c r="AO118" s="409"/>
      <c r="AP118" s="409"/>
      <c r="AQ118" s="409"/>
      <c r="AR118" s="279"/>
      <c r="AS118" s="410"/>
      <c r="BB118" s="160"/>
      <c r="BC118" s="161"/>
    </row>
    <row r="119" spans="33:55" ht="15">
      <c r="AG119" s="408"/>
      <c r="AH119" s="279"/>
      <c r="AI119" s="409"/>
      <c r="AJ119" s="409"/>
      <c r="AK119" s="409"/>
      <c r="AL119" s="409"/>
      <c r="AM119" s="409"/>
      <c r="AN119" s="409"/>
      <c r="AO119" s="409"/>
      <c r="AP119" s="409"/>
      <c r="AQ119" s="409"/>
      <c r="AR119" s="279"/>
      <c r="AS119" s="410"/>
      <c r="BB119" s="160"/>
      <c r="BC119" s="161"/>
    </row>
    <row r="120" spans="33:55" ht="15">
      <c r="AG120" s="408"/>
      <c r="AH120" s="279"/>
      <c r="AI120" s="409"/>
      <c r="AJ120" s="409"/>
      <c r="AK120" s="409"/>
      <c r="AL120" s="409"/>
      <c r="AM120" s="409"/>
      <c r="AN120" s="409"/>
      <c r="AO120" s="409"/>
      <c r="AP120" s="409"/>
      <c r="AQ120" s="409"/>
      <c r="AR120" s="279"/>
      <c r="AS120" s="410"/>
      <c r="BB120" s="160"/>
      <c r="BC120" s="161"/>
    </row>
    <row r="121" spans="33:45" ht="15">
      <c r="AG121" s="408"/>
      <c r="AH121" s="279"/>
      <c r="AI121" s="409"/>
      <c r="AJ121" s="409"/>
      <c r="AK121" s="409"/>
      <c r="AL121" s="409"/>
      <c r="AM121" s="409"/>
      <c r="AN121" s="409"/>
      <c r="AO121" s="409"/>
      <c r="AP121" s="409"/>
      <c r="AQ121" s="409"/>
      <c r="AR121" s="279"/>
      <c r="AS121" s="410"/>
    </row>
    <row r="122" spans="33:57" ht="15">
      <c r="AG122" s="408"/>
      <c r="AH122" s="279"/>
      <c r="AI122" s="409"/>
      <c r="AJ122" s="409"/>
      <c r="AK122" s="409"/>
      <c r="AL122" s="409"/>
      <c r="AM122" s="409"/>
      <c r="AN122" s="409"/>
      <c r="AO122" s="409"/>
      <c r="AP122" s="409"/>
      <c r="AQ122" s="409"/>
      <c r="AR122" s="279"/>
      <c r="AS122" s="410"/>
      <c r="BC122" s="167"/>
      <c r="BD122" s="168"/>
      <c r="BE122" s="169"/>
    </row>
    <row r="123" spans="33:55" ht="15">
      <c r="AG123" s="411"/>
      <c r="AH123" s="279"/>
      <c r="AI123" s="409"/>
      <c r="AJ123" s="409"/>
      <c r="AK123" s="409"/>
      <c r="AL123" s="409"/>
      <c r="AM123" s="409"/>
      <c r="AN123" s="409"/>
      <c r="AO123" s="409"/>
      <c r="AP123" s="409"/>
      <c r="AQ123" s="409"/>
      <c r="AR123" s="279"/>
      <c r="AS123" s="410"/>
      <c r="BB123" s="157"/>
      <c r="BC123" s="157"/>
    </row>
    <row r="124" spans="33:55" ht="15">
      <c r="AG124" s="411"/>
      <c r="AH124" s="279"/>
      <c r="AI124" s="412"/>
      <c r="AJ124" s="409"/>
      <c r="AK124" s="409"/>
      <c r="AL124" s="412"/>
      <c r="AM124" s="409"/>
      <c r="AN124" s="409"/>
      <c r="AO124" s="412"/>
      <c r="AP124" s="409"/>
      <c r="AQ124" s="409"/>
      <c r="AR124" s="279"/>
      <c r="AS124" s="410"/>
      <c r="BB124" s="176"/>
      <c r="BC124" s="161"/>
    </row>
    <row r="125" spans="33:55" ht="15">
      <c r="AG125" s="411"/>
      <c r="AH125" s="279"/>
      <c r="AI125" s="412"/>
      <c r="AJ125" s="409"/>
      <c r="AK125" s="409"/>
      <c r="AL125" s="412"/>
      <c r="AM125" s="409"/>
      <c r="AN125" s="409"/>
      <c r="AO125" s="412"/>
      <c r="AP125" s="409"/>
      <c r="AQ125" s="409"/>
      <c r="AR125" s="279"/>
      <c r="AS125" s="410"/>
      <c r="AT125" s="34"/>
      <c r="AU125" s="34"/>
      <c r="AV125" s="34"/>
      <c r="AW125" s="34"/>
      <c r="AX125" s="34"/>
      <c r="BB125" s="176"/>
      <c r="BC125" s="161"/>
    </row>
    <row r="126" spans="33:55" ht="15"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BB126" s="176"/>
      <c r="BC126" s="161"/>
    </row>
    <row r="127" spans="33:55" ht="15"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BB127" s="176"/>
      <c r="BC127" s="161"/>
    </row>
    <row r="128" spans="22:55" ht="15">
      <c r="V128" s="78"/>
      <c r="W128" s="216"/>
      <c r="X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BB128" s="176"/>
      <c r="BC128" s="161"/>
    </row>
    <row r="129" spans="22:55" ht="15">
      <c r="V129" s="77"/>
      <c r="W129" s="77"/>
      <c r="X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BB129" s="176"/>
      <c r="BC129" s="161"/>
    </row>
    <row r="130" spans="22:55" ht="15.75" customHeight="1">
      <c r="V130" s="77"/>
      <c r="W130" s="77"/>
      <c r="X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BB130" s="176"/>
      <c r="BC130" s="161"/>
    </row>
    <row r="131" spans="22:55" ht="15">
      <c r="V131" s="217"/>
      <c r="W131" s="218"/>
      <c r="X131" s="34"/>
      <c r="AG131" s="260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BB131" s="160"/>
      <c r="BC131" s="161"/>
    </row>
    <row r="132" spans="22:55" ht="15">
      <c r="V132" s="217"/>
      <c r="W132" s="218"/>
      <c r="X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BB132" s="160"/>
      <c r="BC132" s="161"/>
    </row>
    <row r="133" spans="22:55" ht="15">
      <c r="V133" s="217"/>
      <c r="W133" s="218"/>
      <c r="X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BB133" s="160"/>
      <c r="BC133" s="161"/>
    </row>
    <row r="134" spans="22:57" ht="15">
      <c r="V134" s="217"/>
      <c r="W134" s="218"/>
      <c r="X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BB134" s="150"/>
      <c r="BC134" s="55"/>
      <c r="BD134" s="163"/>
      <c r="BE134" s="163"/>
    </row>
    <row r="135" spans="22:57" ht="15">
      <c r="V135" s="217"/>
      <c r="W135" s="218"/>
      <c r="X135" s="34"/>
      <c r="AG135" s="34"/>
      <c r="AH135" s="262"/>
      <c r="AI135" s="386"/>
      <c r="AJ135" s="386"/>
      <c r="AK135" s="386"/>
      <c r="AL135" s="386"/>
      <c r="AM135" s="386"/>
      <c r="AN135" s="386"/>
      <c r="AO135" s="386"/>
      <c r="AP135" s="386"/>
      <c r="AQ135" s="386"/>
      <c r="AR135" s="34"/>
      <c r="AS135" s="34"/>
      <c r="AT135" s="34"/>
      <c r="AU135" s="34"/>
      <c r="AV135" s="34"/>
      <c r="AW135" s="34"/>
      <c r="AX135" s="34"/>
      <c r="BB135" s="150"/>
      <c r="BC135" s="55"/>
      <c r="BD135" s="163"/>
      <c r="BE135" s="163"/>
    </row>
    <row r="136" spans="22:57" ht="15">
      <c r="V136" s="217"/>
      <c r="W136" s="218"/>
      <c r="X136" s="34"/>
      <c r="AG136" s="34"/>
      <c r="AH136" s="262"/>
      <c r="AI136" s="386"/>
      <c r="AJ136" s="386"/>
      <c r="AK136" s="386"/>
      <c r="AL136" s="386"/>
      <c r="AM136" s="386"/>
      <c r="AN136" s="386"/>
      <c r="AO136" s="386"/>
      <c r="AP136" s="386"/>
      <c r="AQ136" s="386"/>
      <c r="AR136" s="393"/>
      <c r="AS136" s="34"/>
      <c r="AT136" s="34"/>
      <c r="AU136" s="34"/>
      <c r="AV136" s="34"/>
      <c r="AW136" s="34"/>
      <c r="AX136" s="34"/>
      <c r="BC136" s="55"/>
      <c r="BD136" s="163"/>
      <c r="BE136" s="163"/>
    </row>
    <row r="137" spans="22:57" ht="15">
      <c r="V137" s="217"/>
      <c r="W137" s="218"/>
      <c r="X137" s="34"/>
      <c r="AG137" s="34"/>
      <c r="AH137" s="262"/>
      <c r="AI137" s="386"/>
      <c r="AJ137" s="386"/>
      <c r="AK137" s="386"/>
      <c r="AL137" s="386"/>
      <c r="AM137" s="386"/>
      <c r="AN137" s="386"/>
      <c r="AO137" s="386"/>
      <c r="AP137" s="386"/>
      <c r="AQ137" s="386"/>
      <c r="AR137" s="393"/>
      <c r="AS137" s="34"/>
      <c r="AT137" s="34"/>
      <c r="AU137" s="34"/>
      <c r="AV137" s="34"/>
      <c r="AW137" s="34"/>
      <c r="AX137" s="34"/>
      <c r="BC137" s="55"/>
      <c r="BD137" s="163"/>
      <c r="BE137" s="163"/>
    </row>
    <row r="138" spans="22:50" ht="15">
      <c r="V138" s="217"/>
      <c r="W138" s="218"/>
      <c r="X138" s="34"/>
      <c r="AG138" s="34"/>
      <c r="AH138" s="262"/>
      <c r="AI138" s="386"/>
      <c r="AJ138" s="386"/>
      <c r="AK138" s="386"/>
      <c r="AL138" s="386"/>
      <c r="AM138" s="386"/>
      <c r="AN138" s="386"/>
      <c r="AO138" s="386"/>
      <c r="AP138" s="386"/>
      <c r="AQ138" s="386"/>
      <c r="AR138" s="393"/>
      <c r="AS138" s="34"/>
      <c r="AT138" s="34"/>
      <c r="AU138" s="34"/>
      <c r="AV138" s="34"/>
      <c r="AW138" s="34"/>
      <c r="AX138" s="34"/>
    </row>
    <row r="139" spans="22:50" ht="15">
      <c r="V139" s="217"/>
      <c r="W139" s="218"/>
      <c r="X139" s="34"/>
      <c r="AG139" s="34"/>
      <c r="AH139" s="262"/>
      <c r="AI139" s="386"/>
      <c r="AJ139" s="386"/>
      <c r="AK139" s="386"/>
      <c r="AL139" s="386"/>
      <c r="AM139" s="386"/>
      <c r="AN139" s="386"/>
      <c r="AO139" s="386"/>
      <c r="AP139" s="386"/>
      <c r="AQ139" s="386"/>
      <c r="AR139" s="393"/>
      <c r="AS139" s="34"/>
      <c r="AT139" s="34"/>
      <c r="AU139" s="34"/>
      <c r="AV139" s="34"/>
      <c r="AW139" s="34"/>
      <c r="AX139" s="34"/>
    </row>
    <row r="140" spans="1:57" ht="15">
      <c r="A140" s="260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V140" s="217"/>
      <c r="W140" s="218"/>
      <c r="X140" s="34"/>
      <c r="AG140" s="34"/>
      <c r="AH140" s="262"/>
      <c r="AI140" s="386"/>
      <c r="AJ140" s="386"/>
      <c r="AK140" s="386"/>
      <c r="AL140" s="386"/>
      <c r="AM140" s="386"/>
      <c r="AN140" s="386"/>
      <c r="AO140" s="386"/>
      <c r="AP140" s="386"/>
      <c r="AQ140" s="386"/>
      <c r="AR140" s="393"/>
      <c r="AS140" s="34"/>
      <c r="AT140" s="34"/>
      <c r="AU140" s="34"/>
      <c r="AV140" s="34"/>
      <c r="AW140" s="34"/>
      <c r="AX140" s="34"/>
      <c r="BB140" s="172"/>
      <c r="BC140" s="157"/>
      <c r="BD140" s="157"/>
      <c r="BE140" s="172"/>
    </row>
    <row r="141" spans="1:50" ht="15">
      <c r="A141" s="387"/>
      <c r="B141" s="387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AG141" s="34"/>
      <c r="AH141" s="262"/>
      <c r="AI141" s="386"/>
      <c r="AJ141" s="386"/>
      <c r="AK141" s="386"/>
      <c r="AL141" s="386"/>
      <c r="AM141" s="386"/>
      <c r="AN141" s="386"/>
      <c r="AO141" s="386"/>
      <c r="AP141" s="386"/>
      <c r="AQ141" s="386"/>
      <c r="AR141" s="393"/>
      <c r="AS141" s="34"/>
      <c r="AT141" s="34"/>
      <c r="AU141" s="34"/>
      <c r="AV141" s="34"/>
      <c r="AW141" s="34"/>
      <c r="AX141" s="34"/>
    </row>
    <row r="142" spans="1:50" ht="1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AG142" s="34"/>
      <c r="AH142" s="262"/>
      <c r="AI142" s="386"/>
      <c r="AJ142" s="386"/>
      <c r="AK142" s="386"/>
      <c r="AL142" s="386"/>
      <c r="AM142" s="386"/>
      <c r="AN142" s="386"/>
      <c r="AO142" s="386"/>
      <c r="AP142" s="386"/>
      <c r="AQ142" s="386"/>
      <c r="AR142" s="393"/>
      <c r="AS142" s="34"/>
      <c r="AT142" s="34"/>
      <c r="AU142" s="34"/>
      <c r="AV142" s="34"/>
      <c r="AW142" s="34"/>
      <c r="AX142" s="34"/>
    </row>
    <row r="143" spans="1:50" ht="1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AG143" s="34"/>
      <c r="AH143" s="262"/>
      <c r="AI143" s="386"/>
      <c r="AJ143" s="386"/>
      <c r="AK143" s="386"/>
      <c r="AL143" s="386"/>
      <c r="AM143" s="386"/>
      <c r="AN143" s="386"/>
      <c r="AO143" s="386"/>
      <c r="AP143" s="386"/>
      <c r="AQ143" s="386"/>
      <c r="AR143" s="393"/>
      <c r="AS143" s="34"/>
      <c r="AT143" s="34"/>
      <c r="AU143" s="34"/>
      <c r="AV143" s="34"/>
      <c r="AW143" s="34"/>
      <c r="AX143" s="34"/>
    </row>
    <row r="144" spans="1:50" ht="15">
      <c r="A144" s="34"/>
      <c r="B144" s="262"/>
      <c r="C144" s="34"/>
      <c r="D144" s="34"/>
      <c r="E144" s="34"/>
      <c r="F144" s="34"/>
      <c r="G144" s="34"/>
      <c r="H144" s="34"/>
      <c r="I144" s="34"/>
      <c r="J144" s="34"/>
      <c r="K144" s="417"/>
      <c r="L144" s="34"/>
      <c r="M144" s="34"/>
      <c r="AG144" s="34"/>
      <c r="AH144" s="262"/>
      <c r="AI144" s="386"/>
      <c r="AJ144" s="386"/>
      <c r="AK144" s="386"/>
      <c r="AL144" s="386"/>
      <c r="AM144" s="386"/>
      <c r="AN144" s="386"/>
      <c r="AO144" s="386"/>
      <c r="AP144" s="386"/>
      <c r="AQ144" s="386"/>
      <c r="AR144" s="393"/>
      <c r="AS144" s="34"/>
      <c r="AT144" s="34"/>
      <c r="AU144" s="34"/>
      <c r="AV144" s="34"/>
      <c r="AW144" s="34"/>
      <c r="AX144" s="34"/>
    </row>
    <row r="145" spans="1:50" ht="15">
      <c r="A145" s="34"/>
      <c r="B145" s="262"/>
      <c r="C145" s="34"/>
      <c r="D145" s="34"/>
      <c r="E145" s="34"/>
      <c r="F145" s="34"/>
      <c r="G145" s="34"/>
      <c r="H145" s="386"/>
      <c r="I145" s="386"/>
      <c r="J145" s="386"/>
      <c r="K145" s="417"/>
      <c r="L145" s="34"/>
      <c r="M145" s="34"/>
      <c r="V145" s="160"/>
      <c r="W145" s="161"/>
      <c r="X145" s="162"/>
      <c r="Y145" s="163"/>
      <c r="Z145" s="163"/>
      <c r="AA145" s="164"/>
      <c r="AB145" s="165"/>
      <c r="AC145" s="165"/>
      <c r="AD145" s="166"/>
      <c r="AE145" s="381"/>
      <c r="AF145" s="150"/>
      <c r="AG145" s="34"/>
      <c r="AH145" s="262"/>
      <c r="AI145" s="386"/>
      <c r="AJ145" s="386"/>
      <c r="AK145" s="386"/>
      <c r="AL145" s="386"/>
      <c r="AM145" s="386"/>
      <c r="AN145" s="386"/>
      <c r="AO145" s="386"/>
      <c r="AP145" s="386"/>
      <c r="AQ145" s="386"/>
      <c r="AR145" s="393"/>
      <c r="AS145" s="34"/>
      <c r="AT145" s="34"/>
      <c r="AU145" s="34"/>
      <c r="AV145" s="34"/>
      <c r="AW145" s="34"/>
      <c r="AX145" s="34"/>
    </row>
    <row r="146" spans="1:50" ht="15">
      <c r="A146" s="34"/>
      <c r="B146" s="262"/>
      <c r="C146" s="34"/>
      <c r="D146" s="34"/>
      <c r="E146" s="34"/>
      <c r="F146" s="34"/>
      <c r="G146" s="34"/>
      <c r="H146" s="386"/>
      <c r="I146" s="386"/>
      <c r="J146" s="386"/>
      <c r="K146" s="417"/>
      <c r="L146" s="34"/>
      <c r="M146" s="34"/>
      <c r="W146" s="167"/>
      <c r="X146" s="168"/>
      <c r="Y146" s="169"/>
      <c r="Z146" s="170"/>
      <c r="AA146" s="170"/>
      <c r="AB146" s="170"/>
      <c r="AC146" s="170"/>
      <c r="AD146" s="171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</row>
    <row r="147" spans="1:50" ht="15">
      <c r="A147" s="34"/>
      <c r="B147" s="262"/>
      <c r="C147" s="34"/>
      <c r="D147" s="34"/>
      <c r="E147" s="34"/>
      <c r="F147" s="34"/>
      <c r="G147" s="34"/>
      <c r="H147" s="386"/>
      <c r="I147" s="386"/>
      <c r="J147" s="386"/>
      <c r="K147" s="417"/>
      <c r="L147" s="34"/>
      <c r="M147" s="34"/>
      <c r="V147" s="172"/>
      <c r="W147" s="157"/>
      <c r="X147" s="172"/>
      <c r="Y147" s="173"/>
      <c r="Z147" s="174"/>
      <c r="AA147" s="174"/>
      <c r="AB147" s="157"/>
      <c r="AC147" s="157"/>
      <c r="AD147" s="175"/>
      <c r="AE147" s="463"/>
      <c r="AF147" s="157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</row>
    <row r="148" spans="1:50" ht="15">
      <c r="A148" s="34"/>
      <c r="B148" s="262"/>
      <c r="C148" s="34"/>
      <c r="D148" s="34"/>
      <c r="E148" s="34"/>
      <c r="F148" s="34"/>
      <c r="G148" s="34"/>
      <c r="H148" s="386"/>
      <c r="I148" s="386"/>
      <c r="J148" s="386"/>
      <c r="K148" s="417"/>
      <c r="L148" s="34"/>
      <c r="M148" s="34"/>
      <c r="V148" s="157"/>
      <c r="W148" s="157"/>
      <c r="AA148" s="172"/>
      <c r="AB148" s="157"/>
      <c r="AC148" s="157"/>
      <c r="AD148" s="175"/>
      <c r="AE148" s="463"/>
      <c r="AF148" s="157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</row>
    <row r="149" spans="1:50" ht="15">
      <c r="A149" s="34"/>
      <c r="B149" s="262"/>
      <c r="C149" s="34"/>
      <c r="D149" s="34"/>
      <c r="E149" s="34"/>
      <c r="F149" s="34"/>
      <c r="G149" s="34"/>
      <c r="H149" s="386"/>
      <c r="I149" s="386"/>
      <c r="J149" s="386"/>
      <c r="K149" s="417"/>
      <c r="L149" s="34"/>
      <c r="M149" s="34"/>
      <c r="V149" s="176"/>
      <c r="W149" s="161"/>
      <c r="AA149" s="164"/>
      <c r="AB149" s="165"/>
      <c r="AC149" s="165"/>
      <c r="AD149" s="166"/>
      <c r="AE149" s="381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</row>
    <row r="150" spans="1:50" ht="15">
      <c r="A150" s="34"/>
      <c r="B150" s="262"/>
      <c r="C150" s="34"/>
      <c r="D150" s="34"/>
      <c r="E150" s="34"/>
      <c r="F150" s="34"/>
      <c r="G150" s="34"/>
      <c r="H150" s="386"/>
      <c r="I150" s="386"/>
      <c r="J150" s="386"/>
      <c r="K150" s="417"/>
      <c r="L150" s="34"/>
      <c r="M150" s="34"/>
      <c r="V150" s="176"/>
      <c r="W150" s="161"/>
      <c r="AA150" s="164"/>
      <c r="AB150" s="165"/>
      <c r="AC150" s="165"/>
      <c r="AD150" s="166"/>
      <c r="AE150" s="381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</row>
    <row r="151" spans="1:50" ht="15">
      <c r="A151" s="34"/>
      <c r="B151" s="262"/>
      <c r="C151" s="34"/>
      <c r="D151" s="34"/>
      <c r="E151" s="34"/>
      <c r="F151" s="34"/>
      <c r="G151" s="34"/>
      <c r="H151" s="386"/>
      <c r="I151" s="386"/>
      <c r="J151" s="386"/>
      <c r="K151" s="417"/>
      <c r="L151" s="34"/>
      <c r="M151" s="34"/>
      <c r="V151" s="176"/>
      <c r="W151" s="161"/>
      <c r="AA151" s="164"/>
      <c r="AB151" s="165"/>
      <c r="AC151" s="165"/>
      <c r="AD151" s="166"/>
      <c r="AE151" s="381"/>
      <c r="AG151" s="34"/>
      <c r="AH151" s="34"/>
      <c r="AI151" s="450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</row>
    <row r="152" spans="1:50" ht="15">
      <c r="A152" s="34"/>
      <c r="B152" s="262"/>
      <c r="C152" s="34"/>
      <c r="D152" s="34"/>
      <c r="E152" s="34"/>
      <c r="F152" s="34"/>
      <c r="G152" s="34"/>
      <c r="H152" s="386"/>
      <c r="I152" s="386"/>
      <c r="J152" s="386"/>
      <c r="K152" s="417"/>
      <c r="L152" s="34"/>
      <c r="M152" s="34"/>
      <c r="V152" s="176"/>
      <c r="W152" s="161"/>
      <c r="AA152" s="164"/>
      <c r="AB152" s="165"/>
      <c r="AC152" s="165"/>
      <c r="AD152" s="166"/>
      <c r="AE152" s="381"/>
      <c r="AG152" s="34"/>
      <c r="AH152" s="34"/>
      <c r="AI152" s="450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</row>
    <row r="153" spans="1:50" ht="15">
      <c r="A153" s="34"/>
      <c r="B153" s="262"/>
      <c r="C153" s="34"/>
      <c r="D153" s="34"/>
      <c r="E153" s="34"/>
      <c r="F153" s="34"/>
      <c r="G153" s="34"/>
      <c r="H153" s="386"/>
      <c r="I153" s="386"/>
      <c r="J153" s="386"/>
      <c r="K153" s="417"/>
      <c r="L153" s="34"/>
      <c r="M153" s="34"/>
      <c r="V153" s="176"/>
      <c r="W153" s="161"/>
      <c r="AA153" s="164"/>
      <c r="AB153" s="165"/>
      <c r="AC153" s="165"/>
      <c r="AD153" s="166"/>
      <c r="AE153" s="381"/>
      <c r="AF153" s="158"/>
      <c r="AG153" s="34"/>
      <c r="AH153" s="34"/>
      <c r="AI153" s="450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</row>
    <row r="154" spans="1:50" ht="15">
      <c r="A154" s="34"/>
      <c r="B154" s="262"/>
      <c r="C154" s="34"/>
      <c r="D154" s="34"/>
      <c r="E154" s="34"/>
      <c r="F154" s="34"/>
      <c r="G154" s="34"/>
      <c r="H154" s="386"/>
      <c r="I154" s="386"/>
      <c r="J154" s="386"/>
      <c r="K154" s="417"/>
      <c r="L154" s="34"/>
      <c r="M154" s="407"/>
      <c r="N154" s="9"/>
      <c r="O154" s="9"/>
      <c r="V154" s="176"/>
      <c r="W154" s="161"/>
      <c r="AA154" s="164"/>
      <c r="AB154" s="165"/>
      <c r="AC154" s="165"/>
      <c r="AD154" s="166"/>
      <c r="AE154" s="381"/>
      <c r="AF154" s="158"/>
      <c r="AG154" s="34"/>
      <c r="AH154" s="34"/>
      <c r="AI154" s="450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</row>
    <row r="155" spans="1:50" ht="15">
      <c r="A155" s="229"/>
      <c r="B155" s="230"/>
      <c r="C155" s="231"/>
      <c r="D155" s="231"/>
      <c r="E155" s="231"/>
      <c r="F155" s="231"/>
      <c r="G155" s="231"/>
      <c r="H155" s="231"/>
      <c r="I155" s="231"/>
      <c r="J155" s="231"/>
      <c r="K155" s="231"/>
      <c r="L155" s="230"/>
      <c r="M155" s="232"/>
      <c r="N155" s="9"/>
      <c r="O155" s="9"/>
      <c r="V155" s="176"/>
      <c r="W155" s="161"/>
      <c r="AA155" s="164"/>
      <c r="AB155" s="165"/>
      <c r="AC155" s="165"/>
      <c r="AD155" s="166"/>
      <c r="AE155" s="381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</row>
    <row r="156" spans="1:50" ht="15">
      <c r="A156" s="229"/>
      <c r="B156" s="230"/>
      <c r="C156" s="231"/>
      <c r="D156" s="231"/>
      <c r="E156" s="231"/>
      <c r="F156" s="231"/>
      <c r="G156" s="231"/>
      <c r="H156" s="231"/>
      <c r="I156" s="231"/>
      <c r="J156" s="231"/>
      <c r="K156" s="231"/>
      <c r="L156" s="230"/>
      <c r="M156" s="232"/>
      <c r="N156" s="9"/>
      <c r="O156" s="9"/>
      <c r="V156" s="160"/>
      <c r="W156" s="161"/>
      <c r="AA156" s="164"/>
      <c r="AB156" s="165"/>
      <c r="AC156" s="165"/>
      <c r="AD156" s="166"/>
      <c r="AE156" s="381"/>
      <c r="AF156" s="150"/>
      <c r="AG156" s="34"/>
      <c r="AH156" s="78"/>
      <c r="AI156" s="34"/>
      <c r="AJ156" s="584"/>
      <c r="AK156" s="584"/>
      <c r="AL156" s="584"/>
      <c r="AM156" s="584"/>
      <c r="AN156" s="584"/>
      <c r="AO156" s="584"/>
      <c r="AP156" s="34"/>
      <c r="AQ156" s="34"/>
      <c r="AR156" s="34"/>
      <c r="AS156" s="34"/>
      <c r="AT156" s="34"/>
      <c r="AU156" s="34"/>
      <c r="AV156" s="34"/>
      <c r="AW156" s="34"/>
      <c r="AX156" s="34"/>
    </row>
    <row r="157" spans="1:50" ht="15">
      <c r="A157" s="229"/>
      <c r="B157" s="230"/>
      <c r="C157" s="231"/>
      <c r="D157" s="231"/>
      <c r="E157" s="231"/>
      <c r="F157" s="231"/>
      <c r="G157" s="231"/>
      <c r="H157" s="231"/>
      <c r="I157" s="231"/>
      <c r="J157" s="231"/>
      <c r="K157" s="231"/>
      <c r="L157" s="230"/>
      <c r="M157" s="232"/>
      <c r="N157" s="9"/>
      <c r="O157" s="9"/>
      <c r="V157" s="160"/>
      <c r="W157" s="161"/>
      <c r="AA157" s="164"/>
      <c r="AB157" s="165"/>
      <c r="AC157" s="165"/>
      <c r="AD157" s="166"/>
      <c r="AE157" s="381"/>
      <c r="AF157" s="150"/>
      <c r="AG157" s="34"/>
      <c r="AH157" s="34"/>
      <c r="AI157" s="34"/>
      <c r="AJ157" s="584"/>
      <c r="AK157" s="584"/>
      <c r="AL157" s="34"/>
      <c r="AM157" s="584"/>
      <c r="AN157" s="58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</row>
    <row r="158" spans="1:50" ht="15.75">
      <c r="A158" s="229"/>
      <c r="B158" s="230"/>
      <c r="C158" s="231"/>
      <c r="D158" s="231"/>
      <c r="E158" s="231"/>
      <c r="F158" s="231"/>
      <c r="G158" s="231"/>
      <c r="H158" s="231"/>
      <c r="I158" s="231"/>
      <c r="J158" s="231"/>
      <c r="K158" s="231"/>
      <c r="L158" s="230"/>
      <c r="M158" s="232"/>
      <c r="N158" s="9"/>
      <c r="O158" s="9"/>
      <c r="V158" s="160"/>
      <c r="W158" s="161"/>
      <c r="AA158" s="164"/>
      <c r="AB158" s="165"/>
      <c r="AC158" s="165"/>
      <c r="AD158" s="166"/>
      <c r="AE158" s="464"/>
      <c r="AF158" s="150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</row>
    <row r="159" spans="1:50" ht="15">
      <c r="A159" s="229"/>
      <c r="B159" s="230"/>
      <c r="C159" s="231"/>
      <c r="D159" s="231"/>
      <c r="E159" s="231"/>
      <c r="F159" s="231"/>
      <c r="G159" s="231"/>
      <c r="H159" s="231"/>
      <c r="I159" s="231"/>
      <c r="J159" s="231"/>
      <c r="K159" s="231"/>
      <c r="L159" s="230"/>
      <c r="M159" s="232"/>
      <c r="N159" s="9"/>
      <c r="O159" s="9"/>
      <c r="AG159" s="34"/>
      <c r="AH159" s="34"/>
      <c r="AI159" s="450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</row>
    <row r="160" spans="1:50" ht="15">
      <c r="A160" s="229"/>
      <c r="B160" s="230"/>
      <c r="C160" s="231"/>
      <c r="D160" s="231"/>
      <c r="E160" s="231"/>
      <c r="F160" s="231"/>
      <c r="G160" s="231"/>
      <c r="H160" s="231"/>
      <c r="I160" s="231"/>
      <c r="J160" s="231"/>
      <c r="K160" s="231"/>
      <c r="L160" s="230"/>
      <c r="M160" s="232"/>
      <c r="N160" s="9"/>
      <c r="O160" s="9"/>
      <c r="W160" s="167"/>
      <c r="X160" s="168"/>
      <c r="Y160" s="169"/>
      <c r="Z160" s="170"/>
      <c r="AA160" s="170"/>
      <c r="AB160" s="170"/>
      <c r="AC160" s="170"/>
      <c r="AD160" s="171"/>
      <c r="AG160" s="34"/>
      <c r="AH160" s="34"/>
      <c r="AI160" s="450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</row>
    <row r="161" spans="1:50" ht="15">
      <c r="A161" s="233"/>
      <c r="B161" s="230"/>
      <c r="C161" s="231"/>
      <c r="D161" s="231"/>
      <c r="E161" s="231"/>
      <c r="F161" s="231"/>
      <c r="G161" s="231"/>
      <c r="H161" s="231"/>
      <c r="I161" s="231"/>
      <c r="J161" s="231"/>
      <c r="K161" s="231"/>
      <c r="L161" s="230"/>
      <c r="M161" s="232"/>
      <c r="N161" s="9"/>
      <c r="O161" s="9"/>
      <c r="V161" s="157"/>
      <c r="W161" s="157"/>
      <c r="AA161" s="172"/>
      <c r="AB161" s="157"/>
      <c r="AC161" s="157"/>
      <c r="AD161" s="175"/>
      <c r="AE161" s="463"/>
      <c r="AF161" s="157"/>
      <c r="AG161" s="34"/>
      <c r="AH161" s="34"/>
      <c r="AI161" s="450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</row>
    <row r="162" spans="1:50" ht="15">
      <c r="A162" s="233"/>
      <c r="B162" s="230"/>
      <c r="C162" s="234"/>
      <c r="D162" s="231"/>
      <c r="E162" s="231"/>
      <c r="F162" s="234"/>
      <c r="G162" s="231"/>
      <c r="H162" s="231"/>
      <c r="I162" s="234"/>
      <c r="J162" s="231"/>
      <c r="K162" s="231"/>
      <c r="L162" s="230"/>
      <c r="M162" s="232"/>
      <c r="N162" s="9"/>
      <c r="O162" s="9"/>
      <c r="V162" s="176"/>
      <c r="W162" s="161"/>
      <c r="AA162" s="164"/>
      <c r="AB162" s="165"/>
      <c r="AC162" s="165"/>
      <c r="AD162" s="166"/>
      <c r="AE162" s="381"/>
      <c r="AG162" s="34"/>
      <c r="AH162" s="34"/>
      <c r="AI162" s="450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</row>
    <row r="163" spans="1:50" ht="15">
      <c r="A163" s="233"/>
      <c r="B163" s="230"/>
      <c r="C163" s="234"/>
      <c r="D163" s="231"/>
      <c r="E163" s="231"/>
      <c r="F163" s="234"/>
      <c r="G163" s="231"/>
      <c r="H163" s="231"/>
      <c r="I163" s="234"/>
      <c r="J163" s="231"/>
      <c r="K163" s="231"/>
      <c r="L163" s="230"/>
      <c r="M163" s="232"/>
      <c r="N163" s="9"/>
      <c r="O163" s="9"/>
      <c r="V163" s="176"/>
      <c r="W163" s="161"/>
      <c r="AA163" s="164"/>
      <c r="AB163" s="165"/>
      <c r="AC163" s="165"/>
      <c r="AD163" s="166"/>
      <c r="AE163" s="381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</row>
    <row r="164" spans="1:50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V164" s="176"/>
      <c r="W164" s="161"/>
      <c r="AA164" s="164"/>
      <c r="AB164" s="165"/>
      <c r="AC164" s="165"/>
      <c r="AD164" s="166"/>
      <c r="AE164" s="381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</row>
    <row r="165" spans="1:50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V165" s="176"/>
      <c r="W165" s="161"/>
      <c r="AA165" s="164"/>
      <c r="AB165" s="165"/>
      <c r="AC165" s="165"/>
      <c r="AD165" s="166"/>
      <c r="AE165" s="381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</row>
    <row r="166" spans="1:50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V166" s="176"/>
      <c r="W166" s="161"/>
      <c r="AA166" s="164"/>
      <c r="AB166" s="165"/>
      <c r="AC166" s="165"/>
      <c r="AD166" s="166"/>
      <c r="AE166" s="381"/>
      <c r="AF166" s="158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</row>
    <row r="167" spans="1:41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V167" s="176"/>
      <c r="W167" s="161"/>
      <c r="AA167" s="164"/>
      <c r="AB167" s="165"/>
      <c r="AC167" s="165"/>
      <c r="AD167" s="166"/>
      <c r="AE167" s="381"/>
      <c r="AF167" s="158"/>
      <c r="AG167" s="9"/>
      <c r="AH167" s="9"/>
      <c r="AI167" s="9"/>
      <c r="AJ167" s="9"/>
      <c r="AK167" s="9"/>
      <c r="AL167" s="9"/>
      <c r="AN167" s="9"/>
      <c r="AO167" s="9"/>
    </row>
    <row r="168" spans="1:41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V168" s="176"/>
      <c r="W168" s="161"/>
      <c r="AA168" s="164"/>
      <c r="AB168" s="165"/>
      <c r="AC168" s="165"/>
      <c r="AD168" s="166"/>
      <c r="AE168" s="381"/>
      <c r="AG168" s="9"/>
      <c r="AH168" s="9"/>
      <c r="AI168" s="9"/>
      <c r="AJ168" s="9"/>
      <c r="AK168" s="9"/>
      <c r="AL168" s="9"/>
      <c r="AN168" s="9"/>
      <c r="AO168" s="9"/>
    </row>
    <row r="169" spans="1:41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V169" s="160"/>
      <c r="W169" s="161"/>
      <c r="AA169" s="164"/>
      <c r="AB169" s="165"/>
      <c r="AC169" s="165"/>
      <c r="AD169" s="166"/>
      <c r="AE169" s="381"/>
      <c r="AF169" s="150"/>
      <c r="AG169" s="9"/>
      <c r="AH169" s="9"/>
      <c r="AI169" s="9"/>
      <c r="AJ169" s="9"/>
      <c r="AK169" s="9"/>
      <c r="AL169" s="9"/>
      <c r="AN169" s="9"/>
      <c r="AO169" s="9"/>
    </row>
    <row r="170" spans="1:41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V170" s="160"/>
      <c r="W170" s="161"/>
      <c r="AA170" s="164"/>
      <c r="AB170" s="165"/>
      <c r="AC170" s="165"/>
      <c r="AD170" s="166"/>
      <c r="AE170" s="381"/>
      <c r="AF170" s="150"/>
      <c r="AG170" s="9"/>
      <c r="AH170" s="9"/>
      <c r="AI170" s="9"/>
      <c r="AJ170" s="9"/>
      <c r="AK170" s="9"/>
      <c r="AL170" s="9"/>
      <c r="AN170" s="9"/>
      <c r="AO170" s="9"/>
    </row>
    <row r="171" spans="22:41" ht="15">
      <c r="V171" s="160"/>
      <c r="W171" s="161"/>
      <c r="AA171" s="164"/>
      <c r="AB171" s="165"/>
      <c r="AC171" s="165"/>
      <c r="AD171" s="166"/>
      <c r="AE171" s="381"/>
      <c r="AF171" s="150"/>
      <c r="AG171" s="9"/>
      <c r="AH171" s="9"/>
      <c r="AI171" s="9"/>
      <c r="AJ171" s="9"/>
      <c r="AK171" s="9"/>
      <c r="AL171" s="9"/>
      <c r="AN171" s="9"/>
      <c r="AO171" s="9"/>
    </row>
    <row r="172" spans="22:41" ht="15">
      <c r="V172" s="150"/>
      <c r="W172" s="116"/>
      <c r="X172" s="221"/>
      <c r="Y172" s="163"/>
      <c r="Z172" s="163"/>
      <c r="AA172" s="163"/>
      <c r="AB172" s="165"/>
      <c r="AC172" s="165"/>
      <c r="AD172" s="166"/>
      <c r="AE172" s="381"/>
      <c r="AF172" s="150"/>
      <c r="AG172" s="9"/>
      <c r="AH172" s="9"/>
      <c r="AI172" s="9"/>
      <c r="AJ172" s="9"/>
      <c r="AK172" s="9"/>
      <c r="AL172" s="9"/>
      <c r="AN172" s="9"/>
      <c r="AO172" s="9"/>
    </row>
    <row r="173" spans="22:32" ht="15">
      <c r="V173" s="150"/>
      <c r="W173" s="115"/>
      <c r="X173" s="115"/>
      <c r="Y173" s="163"/>
      <c r="Z173" s="163"/>
      <c r="AA173" s="163"/>
      <c r="AB173" s="165"/>
      <c r="AC173" s="165"/>
      <c r="AD173" s="166"/>
      <c r="AE173" s="381"/>
      <c r="AF173" s="150"/>
    </row>
    <row r="174" spans="23:31" ht="15">
      <c r="W174" s="115"/>
      <c r="X174" s="115"/>
      <c r="Y174" s="163"/>
      <c r="AA174" s="163"/>
      <c r="AB174" s="165"/>
      <c r="AC174" s="165"/>
      <c r="AD174" s="166"/>
      <c r="AE174" s="381"/>
    </row>
    <row r="175" spans="23:31" ht="15">
      <c r="W175" s="219"/>
      <c r="X175" s="222"/>
      <c r="Y175" s="163"/>
      <c r="AA175" s="163"/>
      <c r="AB175" s="165"/>
      <c r="AC175" s="165"/>
      <c r="AD175" s="166"/>
      <c r="AE175" s="381"/>
    </row>
    <row r="176" spans="23:30" ht="15">
      <c r="W176" s="219"/>
      <c r="X176" s="222"/>
      <c r="AA176" s="163"/>
      <c r="AB176" s="165"/>
      <c r="AC176" s="165"/>
      <c r="AD176" s="166"/>
    </row>
    <row r="177" spans="23:30" ht="15">
      <c r="W177" s="219"/>
      <c r="X177" s="222"/>
      <c r="AA177" s="163"/>
      <c r="AB177" s="165"/>
      <c r="AC177" s="165"/>
      <c r="AD177" s="166"/>
    </row>
    <row r="178" spans="22:31" ht="15">
      <c r="V178" s="172"/>
      <c r="W178" s="219"/>
      <c r="X178" s="222"/>
      <c r="Y178" s="172"/>
      <c r="Z178" s="172"/>
      <c r="AA178" s="174"/>
      <c r="AB178" s="174"/>
      <c r="AC178" s="157"/>
      <c r="AD178" s="157"/>
      <c r="AE178" s="465"/>
    </row>
    <row r="179" spans="23:24" ht="15">
      <c r="W179" s="219"/>
      <c r="X179" s="222"/>
    </row>
    <row r="180" spans="23:24" ht="15">
      <c r="W180" s="219"/>
      <c r="X180" s="222"/>
    </row>
    <row r="181" spans="23:24" ht="15">
      <c r="W181" s="219"/>
      <c r="X181" s="222"/>
    </row>
    <row r="182" spans="23:24" ht="15">
      <c r="W182" s="219"/>
      <c r="X182" s="222"/>
    </row>
    <row r="183" spans="23:24" ht="15">
      <c r="W183" s="219"/>
      <c r="X183" s="222"/>
    </row>
    <row r="184" spans="23:24" ht="15">
      <c r="W184" s="219"/>
      <c r="X184" s="222"/>
    </row>
    <row r="192" ht="15">
      <c r="C192" s="180"/>
    </row>
    <row r="195" ht="15.75" thickBot="1">
      <c r="B195" t="s">
        <v>101</v>
      </c>
    </row>
    <row r="196" spans="4:9" ht="15">
      <c r="D196" s="578" t="s">
        <v>102</v>
      </c>
      <c r="E196" s="579"/>
      <c r="F196" s="580"/>
      <c r="G196" s="581"/>
      <c r="H196" s="581"/>
      <c r="I196" s="581"/>
    </row>
    <row r="197" spans="2:8" ht="15">
      <c r="B197" s="17" t="s">
        <v>103</v>
      </c>
      <c r="C197" s="184"/>
      <c r="D197" s="582" t="s">
        <v>104</v>
      </c>
      <c r="E197" s="583"/>
      <c r="F197" s="186" t="s">
        <v>105</v>
      </c>
      <c r="G197" s="581"/>
      <c r="H197" s="581"/>
    </row>
    <row r="198" spans="2:6" ht="18" thickBot="1">
      <c r="B198" s="187"/>
      <c r="C198" s="188" t="s">
        <v>90</v>
      </c>
      <c r="D198" s="189" t="s">
        <v>106</v>
      </c>
      <c r="E198" s="190" t="s">
        <v>107</v>
      </c>
      <c r="F198" s="191" t="s">
        <v>107</v>
      </c>
    </row>
    <row r="199" spans="2:9" ht="15">
      <c r="B199" s="192" t="s">
        <v>6</v>
      </c>
      <c r="C199" s="193" t="s">
        <v>108</v>
      </c>
      <c r="D199" s="194">
        <v>0.9968</v>
      </c>
      <c r="E199" s="195">
        <v>0.9919</v>
      </c>
      <c r="F199" s="196">
        <v>0.9973</v>
      </c>
      <c r="G199" s="197"/>
      <c r="H199" s="197" t="s">
        <v>109</v>
      </c>
      <c r="I199" s="198"/>
    </row>
    <row r="200" spans="2:9" ht="15">
      <c r="B200" s="199"/>
      <c r="C200" s="200" t="s">
        <v>110</v>
      </c>
      <c r="D200" s="201">
        <v>0.9957</v>
      </c>
      <c r="E200" s="202">
        <v>0.9986</v>
      </c>
      <c r="F200" s="203">
        <v>0.9973</v>
      </c>
      <c r="H200" t="s">
        <v>109</v>
      </c>
      <c r="I200" s="6"/>
    </row>
    <row r="201" spans="2:9" ht="15">
      <c r="B201" s="1"/>
      <c r="C201" s="204" t="s">
        <v>110</v>
      </c>
      <c r="D201" s="205">
        <v>0.9738</v>
      </c>
      <c r="E201" s="206">
        <v>0.9957</v>
      </c>
      <c r="F201" s="207">
        <v>0.9839</v>
      </c>
      <c r="G201" s="205">
        <f>AVERAGE(D199:D201)</f>
        <v>0.9887666666666668</v>
      </c>
      <c r="H201" s="1" t="s">
        <v>109</v>
      </c>
      <c r="I201" s="2"/>
    </row>
    <row r="202" spans="2:9" ht="15">
      <c r="B202" s="199" t="s">
        <v>4</v>
      </c>
      <c r="C202" s="200"/>
      <c r="D202" s="201">
        <v>0.9624</v>
      </c>
      <c r="E202" s="202">
        <v>0.9964</v>
      </c>
      <c r="F202" s="203">
        <v>0.9949</v>
      </c>
      <c r="H202" t="s">
        <v>109</v>
      </c>
      <c r="I202" s="6"/>
    </row>
    <row r="203" spans="2:9" ht="15">
      <c r="B203" s="1"/>
      <c r="C203" s="208"/>
      <c r="D203" s="205">
        <v>0.9439</v>
      </c>
      <c r="E203" s="206">
        <v>0.9952</v>
      </c>
      <c r="F203" s="207">
        <v>0.9845</v>
      </c>
      <c r="G203" s="205">
        <f>AVERAGE(D202:D203)</f>
        <v>0.9531499999999999</v>
      </c>
      <c r="H203" s="1" t="s">
        <v>109</v>
      </c>
      <c r="I203" s="2"/>
    </row>
    <row r="204" spans="2:9" ht="15">
      <c r="B204" s="209" t="s">
        <v>50</v>
      </c>
      <c r="C204" s="208"/>
      <c r="D204" s="205">
        <v>0.9281</v>
      </c>
      <c r="E204" s="206">
        <v>0.9974</v>
      </c>
      <c r="F204" s="207">
        <v>0.9971</v>
      </c>
      <c r="G204" s="1"/>
      <c r="H204" s="1" t="s">
        <v>109</v>
      </c>
      <c r="I204" s="2"/>
    </row>
    <row r="205" spans="2:9" ht="15">
      <c r="B205" s="199" t="s">
        <v>3</v>
      </c>
      <c r="C205" s="184"/>
      <c r="D205" s="201">
        <v>1.7841</v>
      </c>
      <c r="E205" s="202">
        <v>0.9949</v>
      </c>
      <c r="F205" s="203">
        <v>0.9954</v>
      </c>
      <c r="H205" t="s">
        <v>111</v>
      </c>
      <c r="I205" s="6"/>
    </row>
    <row r="206" spans="2:9" ht="15">
      <c r="B206" s="1"/>
      <c r="C206" s="208"/>
      <c r="D206" s="205">
        <v>1.7626</v>
      </c>
      <c r="E206" s="206">
        <v>0.9947</v>
      </c>
      <c r="F206" s="207">
        <v>0.9888</v>
      </c>
      <c r="G206" s="210">
        <f>AVERAGE(D205:D206)</f>
        <v>1.77335</v>
      </c>
      <c r="H206" s="1" t="s">
        <v>111</v>
      </c>
      <c r="I206" s="2"/>
    </row>
    <row r="207" spans="2:9" ht="15.75" thickBot="1">
      <c r="B207" s="211" t="s">
        <v>8</v>
      </c>
      <c r="C207" s="212"/>
      <c r="D207" s="213">
        <v>2.0547</v>
      </c>
      <c r="E207" s="214">
        <v>0.997</v>
      </c>
      <c r="F207" s="215">
        <v>0.9877</v>
      </c>
      <c r="G207" s="1"/>
      <c r="H207" s="1" t="s">
        <v>111</v>
      </c>
      <c r="I207" s="2"/>
    </row>
    <row r="209" ht="15">
      <c r="B209" t="s">
        <v>112</v>
      </c>
    </row>
  </sheetData>
  <sheetProtection/>
  <mergeCells count="11">
    <mergeCell ref="AM157:AN157"/>
    <mergeCell ref="AH3:AI3"/>
    <mergeCell ref="AK3:AL3"/>
    <mergeCell ref="AJ156:AL156"/>
    <mergeCell ref="AM156:AO156"/>
    <mergeCell ref="D196:F196"/>
    <mergeCell ref="G196:I196"/>
    <mergeCell ref="D197:E197"/>
    <mergeCell ref="G197:H197"/>
    <mergeCell ref="AH2:AJ2"/>
    <mergeCell ref="AJ157:AK15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 Литвинов</dc:creator>
  <cp:keywords/>
  <dc:description/>
  <cp:lastModifiedBy>Лев Литвинов</cp:lastModifiedBy>
  <cp:lastPrinted>2020-02-25T11:55:24Z</cp:lastPrinted>
  <dcterms:created xsi:type="dcterms:W3CDTF">2020-01-07T22:31:32Z</dcterms:created>
  <dcterms:modified xsi:type="dcterms:W3CDTF">2021-08-08T10:40:22Z</dcterms:modified>
  <cp:category/>
  <cp:version/>
  <cp:contentType/>
  <cp:contentStatus/>
</cp:coreProperties>
</file>